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2995" windowHeight="13680"/>
  </bookViews>
  <sheets>
    <sheet name="ACUPCC Transportation Emissions" sheetId="7" r:id="rId1"/>
    <sheet name="Fleet emissions" sheetId="10" r:id="rId2"/>
    <sheet name="Mode Shift" sheetId="11" r:id="rId3"/>
    <sheet name="Students" sheetId="1" r:id="rId4"/>
    <sheet name="Faculty" sheetId="4" r:id="rId5"/>
    <sheet name="Staff" sheetId="5" r:id="rId6"/>
    <sheet name="data for average commute" sheetId="9" r:id="rId7"/>
    <sheet name="air and other travel" sheetId="12" r:id="rId8"/>
  </sheets>
  <externalReferences>
    <externalReference r:id="rId9"/>
  </externalReferences>
  <definedNames>
    <definedName name="Other_Transportation">[1]EF_Transportation!$AB$7</definedName>
  </definedNames>
  <calcPr calcId="145621"/>
</workbook>
</file>

<file path=xl/calcChain.xml><?xml version="1.0" encoding="utf-8"?>
<calcChain xmlns="http://schemas.openxmlformats.org/spreadsheetml/2006/main">
  <c r="H13" i="7" l="1"/>
  <c r="K13" i="7"/>
  <c r="N13" i="7"/>
  <c r="M13" i="7"/>
  <c r="I13" i="10"/>
  <c r="I12" i="10"/>
  <c r="I11" i="10"/>
  <c r="I10" i="10"/>
  <c r="I9" i="10"/>
  <c r="I8" i="10"/>
  <c r="I7" i="10"/>
  <c r="E13" i="7"/>
  <c r="M7" i="7" l="1"/>
  <c r="M8" i="7"/>
  <c r="M9" i="7"/>
  <c r="M10" i="7"/>
  <c r="M11" i="7"/>
  <c r="M12" i="7"/>
  <c r="E12" i="7" l="1"/>
  <c r="E11" i="7"/>
  <c r="E10" i="7"/>
  <c r="E9" i="7"/>
  <c r="E8" i="7"/>
  <c r="H5" i="9" l="1"/>
  <c r="H6" i="9"/>
  <c r="H7" i="9"/>
  <c r="H8" i="9"/>
  <c r="H9" i="9"/>
  <c r="H10" i="9"/>
  <c r="H11" i="9"/>
  <c r="H12" i="9"/>
  <c r="H13" i="9"/>
  <c r="H14" i="9"/>
  <c r="H15" i="9"/>
  <c r="H16" i="9"/>
  <c r="H17" i="9"/>
  <c r="H18" i="9"/>
  <c r="H19" i="9"/>
  <c r="H20" i="9"/>
  <c r="H21" i="9"/>
  <c r="H22" i="9"/>
  <c r="H23" i="9"/>
  <c r="H24" i="9"/>
  <c r="H25" i="9"/>
  <c r="H26" i="9"/>
  <c r="H27" i="9"/>
  <c r="H28" i="9"/>
  <c r="H29" i="9"/>
  <c r="H4" i="9"/>
  <c r="E5" i="9"/>
  <c r="E6" i="9"/>
  <c r="E7" i="9"/>
  <c r="E8" i="9"/>
  <c r="E9" i="9"/>
  <c r="E10" i="9"/>
  <c r="E11" i="9"/>
  <c r="E12" i="9"/>
  <c r="E13" i="9"/>
  <c r="E14" i="9"/>
  <c r="E15" i="9"/>
  <c r="E16" i="9"/>
  <c r="E17" i="9"/>
  <c r="E18" i="9"/>
  <c r="E19" i="9"/>
  <c r="E20" i="9"/>
  <c r="E21" i="9"/>
  <c r="E22" i="9"/>
  <c r="E23" i="9"/>
  <c r="E24" i="9"/>
  <c r="E25" i="9"/>
  <c r="E26" i="9"/>
  <c r="E27" i="9"/>
  <c r="E28" i="9"/>
  <c r="E29" i="9"/>
  <c r="E4" i="9"/>
  <c r="G30" i="9"/>
  <c r="D30" i="9"/>
  <c r="K12" i="7"/>
  <c r="K11" i="7"/>
  <c r="K10" i="7"/>
  <c r="K9" i="7"/>
  <c r="K8" i="7"/>
  <c r="H12" i="7"/>
  <c r="H11" i="7"/>
  <c r="H10" i="7"/>
  <c r="H9" i="7"/>
  <c r="H8" i="7"/>
  <c r="N9" i="7"/>
  <c r="N10" i="7"/>
  <c r="N11" i="7"/>
  <c r="N12" i="7"/>
  <c r="N8" i="7"/>
  <c r="K13" i="5"/>
  <c r="K12" i="5"/>
  <c r="K11" i="5"/>
  <c r="K10" i="5"/>
  <c r="K9" i="5"/>
  <c r="K8" i="5"/>
  <c r="K7" i="5"/>
  <c r="K6" i="5"/>
  <c r="K13" i="4"/>
  <c r="K12" i="4"/>
  <c r="K11" i="4"/>
  <c r="K10" i="4"/>
  <c r="K9" i="4"/>
  <c r="K8" i="4"/>
  <c r="K7" i="4"/>
  <c r="K6" i="4"/>
  <c r="K13" i="1"/>
  <c r="K12" i="1"/>
  <c r="K11" i="1"/>
  <c r="K10" i="1"/>
  <c r="K9" i="1"/>
  <c r="K8" i="1"/>
  <c r="K7" i="1"/>
  <c r="K6" i="1"/>
  <c r="H30" i="9" l="1"/>
  <c r="H31" i="9" s="1"/>
  <c r="E30" i="9"/>
  <c r="E31" i="9" s="1"/>
</calcChain>
</file>

<file path=xl/comments1.xml><?xml version="1.0" encoding="utf-8"?>
<comments xmlns="http://schemas.openxmlformats.org/spreadsheetml/2006/main">
  <authors>
    <author>Adam Wilson</author>
    <author>John and Janet Hough</author>
    <author>Anna Mika</author>
  </authors>
  <commentList>
    <comment ref="B4" authorId="0">
      <text>
        <r>
          <rPr>
            <sz val="8"/>
            <color indexed="8"/>
            <rFont val="Tahoma"/>
            <family val="2"/>
          </rPr>
          <t>Enter the total number of Full-Time Equivalent (FTE) students that commute.
CA-CP uses 1/2 FTE for part-time students.</t>
        </r>
      </text>
    </comment>
    <comment ref="C4" authorId="1">
      <text>
        <r>
          <rPr>
            <sz val="8"/>
            <color indexed="81"/>
            <rFont val="Tahoma"/>
            <family val="2"/>
          </rPr>
          <t>The average number of one-way trips each commuter makes in a week.</t>
        </r>
      </text>
    </comment>
    <comment ref="E4" authorId="1">
      <text>
        <r>
          <rPr>
            <sz val="8"/>
            <color indexed="81"/>
            <rFont val="Tahoma"/>
            <family val="2"/>
          </rPr>
          <t>The average number of weeks each year that students commute.</t>
        </r>
      </text>
    </comment>
    <comment ref="K4" authorId="2">
      <text>
        <r>
          <rPr>
            <sz val="8"/>
            <color indexed="81"/>
            <rFont val="Tahoma"/>
            <family val="2"/>
          </rPr>
          <t xml:space="preserve">The total percentage for trips by mode should add up to approximately 100%.
</t>
        </r>
      </text>
    </comment>
    <comment ref="L4" authorId="1">
      <text>
        <r>
          <rPr>
            <sz val="8"/>
            <color indexed="81"/>
            <rFont val="Tahoma"/>
            <family val="2"/>
          </rPr>
          <t>The average trip distance for trips made by personal vehicle.</t>
        </r>
      </text>
    </comment>
    <comment ref="M4" authorId="1">
      <text>
        <r>
          <rPr>
            <sz val="8"/>
            <color indexed="81"/>
            <rFont val="Tahoma"/>
            <family val="2"/>
          </rPr>
          <t>The average trip distance for trips made by carpool (assumes 2 people per vehicle).</t>
        </r>
      </text>
    </comment>
    <comment ref="N4" authorId="1">
      <text>
        <r>
          <rPr>
            <sz val="8"/>
            <color indexed="81"/>
            <rFont val="Tahoma"/>
            <family val="2"/>
          </rPr>
          <t>The average trip distance for trips made by bus.</t>
        </r>
      </text>
    </comment>
  </commentList>
</comments>
</file>

<file path=xl/comments2.xml><?xml version="1.0" encoding="utf-8"?>
<comments xmlns="http://schemas.openxmlformats.org/spreadsheetml/2006/main">
  <authors>
    <author>Adam Wilson</author>
    <author>John and Janet Hough</author>
    <author>Anna Mika</author>
  </authors>
  <commentList>
    <comment ref="B4" authorId="0">
      <text>
        <r>
          <rPr>
            <sz val="8"/>
            <color indexed="8"/>
            <rFont val="Tahoma"/>
            <family val="2"/>
          </rPr>
          <t>Enter the total number of Full-Time Equivalent (FTE) faculty that commute.
CA-CP uses 1/2 FTE for part-time faculty.</t>
        </r>
      </text>
    </comment>
    <comment ref="C4" authorId="1">
      <text>
        <r>
          <rPr>
            <sz val="8"/>
            <color indexed="81"/>
            <rFont val="Tahoma"/>
            <family val="2"/>
          </rPr>
          <t>The average number of one-way trips each commuter makes in a week.</t>
        </r>
      </text>
    </comment>
    <comment ref="E4" authorId="1">
      <text>
        <r>
          <rPr>
            <sz val="8"/>
            <color indexed="81"/>
            <rFont val="Tahoma"/>
            <family val="2"/>
          </rPr>
          <t>The average number of weeks each year that students commute.</t>
        </r>
      </text>
    </comment>
    <comment ref="K4" authorId="2">
      <text>
        <r>
          <rPr>
            <sz val="8"/>
            <color indexed="81"/>
            <rFont val="Tahoma"/>
            <family val="2"/>
          </rPr>
          <t xml:space="preserve">The total percentage for trips by mode should add up to approximately 100%.
</t>
        </r>
      </text>
    </comment>
    <comment ref="L4" authorId="1">
      <text>
        <r>
          <rPr>
            <sz val="8"/>
            <color indexed="81"/>
            <rFont val="Tahoma"/>
            <family val="2"/>
          </rPr>
          <t>The average trip distance for trips made by personal vehicle.</t>
        </r>
      </text>
    </comment>
    <comment ref="M4" authorId="1">
      <text>
        <r>
          <rPr>
            <sz val="8"/>
            <color indexed="81"/>
            <rFont val="Tahoma"/>
            <family val="2"/>
          </rPr>
          <t>The average trip distance for trips made by carpool (assumes 2 people per vehicle).</t>
        </r>
      </text>
    </comment>
    <comment ref="N4" authorId="1">
      <text>
        <r>
          <rPr>
            <sz val="8"/>
            <color indexed="81"/>
            <rFont val="Tahoma"/>
            <family val="2"/>
          </rPr>
          <t>The average trip distance for trips made by bus.</t>
        </r>
      </text>
    </comment>
  </commentList>
</comments>
</file>

<file path=xl/comments3.xml><?xml version="1.0" encoding="utf-8"?>
<comments xmlns="http://schemas.openxmlformats.org/spreadsheetml/2006/main">
  <authors>
    <author>Adam Wilson</author>
    <author>John and Janet Hough</author>
    <author>Anna Mika</author>
  </authors>
  <commentList>
    <comment ref="B4" authorId="0">
      <text>
        <r>
          <rPr>
            <sz val="8"/>
            <color indexed="8"/>
            <rFont val="Tahoma"/>
            <family val="2"/>
          </rPr>
          <t>Enter the total number of Full-Time Equivalent (FTE) staff that commute.
CA-CP uses 1/2 FTE for part-time staff.</t>
        </r>
      </text>
    </comment>
    <comment ref="C4" authorId="1">
      <text>
        <r>
          <rPr>
            <sz val="8"/>
            <color indexed="81"/>
            <rFont val="Tahoma"/>
            <family val="2"/>
          </rPr>
          <t>The average number of one-way trips each commuter makes in a week.</t>
        </r>
      </text>
    </comment>
    <comment ref="E4" authorId="1">
      <text>
        <r>
          <rPr>
            <sz val="8"/>
            <color indexed="81"/>
            <rFont val="Tahoma"/>
            <family val="2"/>
          </rPr>
          <t>The average number of weeks each year that students commute.</t>
        </r>
      </text>
    </comment>
    <comment ref="K4" authorId="2">
      <text>
        <r>
          <rPr>
            <sz val="8"/>
            <color indexed="81"/>
            <rFont val="Tahoma"/>
            <family val="2"/>
          </rPr>
          <t xml:space="preserve">The total percentage for trips by mode should add up to approximately 100%.
</t>
        </r>
      </text>
    </comment>
    <comment ref="L4" authorId="1">
      <text>
        <r>
          <rPr>
            <sz val="8"/>
            <color indexed="81"/>
            <rFont val="Tahoma"/>
            <family val="2"/>
          </rPr>
          <t>The average trip distance for trips made by personal vehicle.</t>
        </r>
      </text>
    </comment>
    <comment ref="M4" authorId="1">
      <text>
        <r>
          <rPr>
            <sz val="8"/>
            <color indexed="81"/>
            <rFont val="Tahoma"/>
            <family val="2"/>
          </rPr>
          <t>The average trip distance for trips made by carpool (assumes 2 people per vehicle).</t>
        </r>
      </text>
    </comment>
    <comment ref="N4" authorId="1">
      <text>
        <r>
          <rPr>
            <sz val="8"/>
            <color indexed="81"/>
            <rFont val="Tahoma"/>
            <family val="2"/>
          </rPr>
          <t>The average trip distance for trips made by bus.</t>
        </r>
      </text>
    </comment>
  </commentList>
</comments>
</file>

<file path=xl/comments4.xml><?xml version="1.0" encoding="utf-8"?>
<comments xmlns="http://schemas.openxmlformats.org/spreadsheetml/2006/main">
  <authors>
    <author>Anna Mika</author>
  </authors>
  <commentList>
    <comment ref="L2" authorId="0">
      <text>
        <r>
          <rPr>
            <sz val="8"/>
            <color indexed="81"/>
            <rFont val="Tahoma"/>
            <family val="2"/>
          </rPr>
          <t>Note that this category is NOT required for ACUPCC reporting and falls outside the boundary of most institutional greenhouse gas inventories. We have included it purely for those schools that seek to track these emissions for their own purposes.</t>
        </r>
      </text>
    </comment>
  </commentList>
</comments>
</file>

<file path=xl/sharedStrings.xml><?xml version="1.0" encoding="utf-8"?>
<sst xmlns="http://schemas.openxmlformats.org/spreadsheetml/2006/main" count="220" uniqueCount="80">
  <si>
    <t>1) Trips / Week</t>
  </si>
  <si>
    <t xml:space="preserve">2) Weeks / Year  </t>
  </si>
  <si>
    <t>3) Trip Distribution (% Trips by Mode)</t>
  </si>
  <si>
    <t>4) Trip Distance (Miles per One-Way Trip for Each Mode)</t>
  </si>
  <si>
    <t>Fuel Efficiencies Used in Calculations</t>
  </si>
  <si>
    <t>Fiscal Year</t>
  </si>
  <si>
    <t>Students Commuters</t>
  </si>
  <si>
    <t>One-Way Trips / Week</t>
  </si>
  <si>
    <t>Total Commuter Trips / Week</t>
  </si>
  <si>
    <t xml:space="preserve">Weeks / Year  </t>
  </si>
  <si>
    <t>Bike</t>
  </si>
  <si>
    <t>Walk</t>
  </si>
  <si>
    <t>Drive Alone</t>
  </si>
  <si>
    <t>Carpool</t>
  </si>
  <si>
    <t>Bus</t>
  </si>
  <si>
    <t>Total</t>
  </si>
  <si>
    <t>Automobile Fuel Efficiency</t>
  </si>
  <si>
    <t>Bus fuel efficiency</t>
  </si>
  <si>
    <t>#</t>
  </si>
  <si>
    <t>%</t>
  </si>
  <si>
    <t>Passenger Miles</t>
  </si>
  <si>
    <t>Vehicle Miles</t>
  </si>
  <si>
    <t>MPG</t>
  </si>
  <si>
    <t>MPG / Passenger</t>
  </si>
  <si>
    <t>FY</t>
  </si>
  <si>
    <t>Automobile Commuting</t>
  </si>
  <si>
    <t>Bus Commuting</t>
  </si>
  <si>
    <t>Total Miles</t>
  </si>
  <si>
    <t>Gallons Gasoline</t>
  </si>
  <si>
    <t>Gallons Diesel</t>
  </si>
  <si>
    <t>Faculty Commuters</t>
  </si>
  <si>
    <t>Staff Commuters</t>
  </si>
  <si>
    <t>Commuting</t>
  </si>
  <si>
    <t>Air Travel</t>
  </si>
  <si>
    <t>MT eCO2</t>
  </si>
  <si>
    <t>ACUPCC Emissions</t>
  </si>
  <si>
    <t>Transportation</t>
  </si>
  <si>
    <t>% change from FY08</t>
  </si>
  <si>
    <t>n/a</t>
  </si>
  <si>
    <t>ZIP</t>
  </si>
  <si>
    <t>1-Way Commute Distance</t>
  </si>
  <si>
    <t>weighted ave:</t>
  </si>
  <si>
    <t>The average commute is estimated by using home address data for academis and civil service employees.  For both of these types of employees, the number of people in each zipcode within 100 miles of campus is listed below by zipcode, with the associated 1-way commute distance.  Then these numbers were multiplied together, summed, and divided by the total number of people to get a weighted average commute distance by employment classification (academic vs. civil service).  The result of about 6 miles for academic employees was used in the calculator representing faculty.  the result of about 9 miles for civil service staff was used in the calculator representing staff.  This does not break out the commute details for academic professional employees correctly because they are represented here with the faculty and in the calculator they are represented as staff.  Additionally, this calculation has not been done for students.  The numbers for student commuting are best guesses. - Morgan Johnston, April 11, 2014</t>
  </si>
  <si>
    <t>Total 1-Way Commute Distance for all Academics from that location</t>
  </si>
  <si>
    <t xml:space="preserve"> # of Academic Employees</t>
  </si>
  <si>
    <t>Total 1-Way Commute Distance for all Civils from that location</t>
  </si>
  <si>
    <t># of Civil Service Employees</t>
  </si>
  <si>
    <t>Total:</t>
  </si>
  <si>
    <t>one-way mileage per person</t>
  </si>
  <si>
    <t>The following were not included in above calculations because they are more than 100 miles away.</t>
  </si>
  <si>
    <t>Fleet</t>
  </si>
  <si>
    <t>University Fleet</t>
  </si>
  <si>
    <t>Gasoline Fleet</t>
  </si>
  <si>
    <t>Diesel Fleet</t>
  </si>
  <si>
    <t>E85 Fleet</t>
  </si>
  <si>
    <t>Gallons</t>
  </si>
  <si>
    <t xml:space="preserve">Gallons </t>
  </si>
  <si>
    <t>Direct Transportation Sources</t>
  </si>
  <si>
    <t>Mobile Combustion</t>
  </si>
  <si>
    <t>Students</t>
  </si>
  <si>
    <t>Faculty</t>
  </si>
  <si>
    <t>Staff</t>
  </si>
  <si>
    <t>2007 miPlan surveys</t>
  </si>
  <si>
    <t>Percentage that commute by bicycle</t>
  </si>
  <si>
    <t>2011 CUUATS survey</t>
  </si>
  <si>
    <t>Mode-choice surveys</t>
  </si>
  <si>
    <t>Faculty / Staff</t>
  </si>
  <si>
    <t>Miles</t>
  </si>
  <si>
    <t>Directly Financed Outsourced Travel</t>
  </si>
  <si>
    <t>Study Abroad Travel</t>
  </si>
  <si>
    <t>Student Travel to/from Home (OPTIONAL)</t>
  </si>
  <si>
    <t>Other</t>
  </si>
  <si>
    <t>Train</t>
  </si>
  <si>
    <t>Taxi / Ferry / Rental Car</t>
  </si>
  <si>
    <t>Alternative Fuel Bus</t>
  </si>
  <si>
    <t>Personal Mileage Reimbursement</t>
  </si>
  <si>
    <t>Air</t>
  </si>
  <si>
    <t>Automobile</t>
  </si>
  <si>
    <t>Biogenic emissions from mobile combustion</t>
  </si>
  <si>
    <t>Total Fleet Emissions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</si>
</sst>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_);[Red]\(#,##0\);&quot;-&quot;_)"/>
    <numFmt numFmtId="165" formatCode="_(* #,##0_);_(* \(#,##0\);_(* &quot;-&quot;??_);_(@_)"/>
    <numFmt numFmtId="166" formatCode="00000"/>
  </numFmts>
  <fonts count="17">
    <font>
      <sz val="11"/>
      <color theme="1"/>
      <name val="Calibri"/>
      <family val="2"/>
      <scheme val="minor"/>
    </font>
    <font>
      <sz val="11"/>
      <color theme="1"/>
      <name val="Calibri"/>
      <family val="2"/>
      <scheme val="minor"/>
    </font>
    <font>
      <b/>
      <sz val="11"/>
      <color theme="1"/>
      <name val="Calibri"/>
      <family val="2"/>
      <scheme val="minor"/>
    </font>
    <font>
      <sz val="9"/>
      <name val="Geneva"/>
    </font>
    <font>
      <b/>
      <sz val="8"/>
      <name val="Times New Roman"/>
      <family val="1"/>
    </font>
    <font>
      <b/>
      <sz val="10"/>
      <name val="Times New Roman"/>
      <family val="1"/>
    </font>
    <font>
      <sz val="8"/>
      <name val="Times New Roman"/>
      <family val="1"/>
    </font>
    <font>
      <sz val="8"/>
      <name val="Helv"/>
    </font>
    <font>
      <sz val="8"/>
      <color indexed="8"/>
      <name val="Tahoma"/>
      <family val="2"/>
    </font>
    <font>
      <sz val="8"/>
      <color indexed="81"/>
      <name val="Tahoma"/>
      <family val="2"/>
    </font>
    <font>
      <b/>
      <sz val="10"/>
      <name val="Arial"/>
      <family val="2"/>
    </font>
    <font>
      <b/>
      <sz val="9"/>
      <name val="Arial"/>
      <family val="2"/>
    </font>
    <font>
      <b/>
      <sz val="8"/>
      <name val="Arial"/>
      <family val="2"/>
    </font>
    <font>
      <sz val="16"/>
      <color theme="1"/>
      <name val="Calibri"/>
      <family val="2"/>
      <scheme val="minor"/>
    </font>
    <font>
      <b/>
      <sz val="16"/>
      <color theme="1"/>
      <name val="Calibri"/>
      <family val="2"/>
      <scheme val="minor"/>
    </font>
    <font>
      <sz val="10"/>
      <color theme="1"/>
      <name val="Arial"/>
      <family val="2"/>
    </font>
    <font>
      <u/>
      <sz val="11"/>
      <color theme="10"/>
      <name val="Calibri"/>
      <family val="2"/>
      <scheme val="minor"/>
    </font>
  </fonts>
  <fills count="14">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indexed="26"/>
        <bgColor indexed="9"/>
      </patternFill>
    </fill>
  </fills>
  <borders count="67">
    <border>
      <left/>
      <right/>
      <top/>
      <bottom/>
      <diagonal/>
    </border>
    <border>
      <left style="medium">
        <color indexed="23"/>
      </left>
      <right/>
      <top style="thin">
        <color indexed="23"/>
      </top>
      <bottom style="thin">
        <color indexed="23"/>
      </bottom>
      <diagonal/>
    </border>
    <border>
      <left/>
      <right/>
      <top style="thin">
        <color indexed="23"/>
      </top>
      <bottom style="thin">
        <color indexed="23"/>
      </bottom>
      <diagonal/>
    </border>
    <border>
      <left/>
      <right style="medium">
        <color indexed="23"/>
      </right>
      <top style="thin">
        <color indexed="23"/>
      </top>
      <bottom style="thin">
        <color indexed="23"/>
      </bottom>
      <diagonal/>
    </border>
    <border>
      <left style="medium">
        <color indexed="23"/>
      </left>
      <right style="medium">
        <color indexed="23"/>
      </right>
      <top style="thin">
        <color indexed="23"/>
      </top>
      <bottom style="thin">
        <color indexed="23"/>
      </bottom>
      <diagonal/>
    </border>
    <border>
      <left style="medium">
        <color indexed="23"/>
      </left>
      <right/>
      <top/>
      <bottom/>
      <diagonal/>
    </border>
    <border>
      <left style="medium">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right style="thin">
        <color indexed="23"/>
      </right>
      <top style="thin">
        <color indexed="23"/>
      </top>
      <bottom style="thin">
        <color indexed="23"/>
      </bottom>
      <diagonal/>
    </border>
    <border>
      <left style="medium">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medium">
        <color indexed="23"/>
      </right>
      <top style="thin">
        <color indexed="23"/>
      </top>
      <bottom style="double">
        <color indexed="23"/>
      </bottom>
      <diagonal/>
    </border>
    <border>
      <left style="medium">
        <color indexed="23"/>
      </left>
      <right style="medium">
        <color indexed="23"/>
      </right>
      <top style="thin">
        <color indexed="23"/>
      </top>
      <bottom style="double">
        <color indexed="23"/>
      </bottom>
      <diagonal/>
    </border>
    <border>
      <left/>
      <right style="thin">
        <color indexed="23"/>
      </right>
      <top style="thin">
        <color indexed="23"/>
      </top>
      <bottom style="double">
        <color indexed="23"/>
      </bottom>
      <diagonal/>
    </border>
    <border>
      <left style="thin">
        <color indexed="23"/>
      </left>
      <right style="medium">
        <color indexed="23"/>
      </right>
      <top/>
      <bottom style="thin">
        <color indexed="23"/>
      </bottom>
      <diagonal/>
    </border>
    <border>
      <left/>
      <right/>
      <top/>
      <bottom style="thin">
        <color indexed="22"/>
      </bottom>
      <diagonal/>
    </border>
    <border>
      <left/>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style="medium">
        <color indexed="23"/>
      </top>
      <bottom style="thin">
        <color indexed="23"/>
      </bottom>
      <diagonal/>
    </border>
    <border>
      <left/>
      <right style="thin">
        <color indexed="23"/>
      </right>
      <top style="medium">
        <color indexed="23"/>
      </top>
      <bottom style="thin">
        <color indexed="23"/>
      </bottom>
      <diagonal/>
    </border>
    <border>
      <left style="thin">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style="medium">
        <color indexed="23"/>
      </right>
      <top/>
      <bottom style="thin">
        <color indexed="23"/>
      </bottom>
      <diagonal/>
    </border>
    <border>
      <left style="medium">
        <color indexed="23"/>
      </left>
      <right/>
      <top/>
      <bottom style="thin">
        <color indexed="23"/>
      </bottom>
      <diagonal/>
    </border>
    <border>
      <left/>
      <right style="medium">
        <color indexed="23"/>
      </right>
      <top/>
      <bottom style="thin">
        <color indexed="23"/>
      </bottom>
      <diagonal/>
    </border>
    <border>
      <left style="thin">
        <color indexed="23"/>
      </left>
      <right/>
      <top style="thin">
        <color indexed="23"/>
      </top>
      <bottom style="double">
        <color indexed="23"/>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23"/>
      </left>
      <right/>
      <top style="thin">
        <color indexed="23"/>
      </top>
      <bottom/>
      <diagonal/>
    </border>
    <border>
      <left style="medium">
        <color indexed="23"/>
      </left>
      <right/>
      <top style="thin">
        <color indexed="23"/>
      </top>
      <bottom style="medium">
        <color indexed="23"/>
      </bottom>
      <diagonal/>
    </border>
    <border>
      <left/>
      <right style="thin">
        <color indexed="23"/>
      </right>
      <top style="double">
        <color indexed="23"/>
      </top>
      <bottom/>
      <diagonal/>
    </border>
    <border>
      <left style="thin">
        <color indexed="23"/>
      </left>
      <right style="thin">
        <color indexed="23"/>
      </right>
      <top style="double">
        <color indexed="23"/>
      </top>
      <bottom/>
      <diagonal/>
    </border>
    <border>
      <left style="thin">
        <color indexed="23"/>
      </left>
      <right/>
      <top style="double">
        <color indexed="23"/>
      </top>
      <bottom/>
      <diagonal/>
    </border>
    <border>
      <left style="medium">
        <color indexed="23"/>
      </left>
      <right style="medium">
        <color indexed="23"/>
      </right>
      <top style="double">
        <color indexed="23"/>
      </top>
      <bottom/>
      <diagonal/>
    </border>
    <border>
      <left style="medium">
        <color indexed="23"/>
      </left>
      <right style="thin">
        <color indexed="23"/>
      </right>
      <top style="double">
        <color indexed="23"/>
      </top>
      <bottom/>
      <diagonal/>
    </border>
    <border>
      <left style="thin">
        <color indexed="23"/>
      </left>
      <right style="medium">
        <color indexed="23"/>
      </right>
      <top style="double">
        <color indexed="23"/>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3" fontId="7" fillId="0" borderId="16">
      <alignment horizontal="right"/>
    </xf>
    <xf numFmtId="0" fontId="16" fillId="0" borderId="0" applyNumberFormat="0" applyFill="0" applyBorder="0" applyAlignment="0" applyProtection="0"/>
  </cellStyleXfs>
  <cellXfs count="168">
    <xf numFmtId="0" fontId="0" fillId="0" borderId="0" xfId="0"/>
    <xf numFmtId="0" fontId="5" fillId="2" borderId="4" xfId="3" applyFont="1" applyFill="1" applyBorder="1" applyAlignment="1">
      <alignment horizontal="center" vertical="center" wrapText="1"/>
    </xf>
    <xf numFmtId="0" fontId="0" fillId="2" borderId="6" xfId="4" applyFont="1" applyFill="1" applyBorder="1" applyAlignment="1">
      <alignment horizontal="center" vertical="center" wrapText="1"/>
    </xf>
    <xf numFmtId="0" fontId="0" fillId="2" borderId="7" xfId="4" applyFont="1" applyFill="1" applyBorder="1" applyAlignment="1">
      <alignment horizontal="center" vertical="center" wrapText="1"/>
    </xf>
    <xf numFmtId="0" fontId="0" fillId="2" borderId="8"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4" fillId="2" borderId="8" xfId="4" applyFont="1" applyFill="1" applyBorder="1" applyAlignment="1">
      <alignment horizontal="center" vertical="center" wrapText="1"/>
    </xf>
    <xf numFmtId="0" fontId="0" fillId="2" borderId="9" xfId="4" applyFont="1" applyFill="1" applyBorder="1" applyAlignment="1">
      <alignment horizontal="center" vertical="center" wrapText="1"/>
    </xf>
    <xf numFmtId="0" fontId="6" fillId="2" borderId="10" xfId="4" applyFont="1" applyFill="1" applyBorder="1" applyAlignment="1">
      <alignment horizontal="center" vertical="center" wrapText="1"/>
    </xf>
    <xf numFmtId="0" fontId="6" fillId="2" borderId="11" xfId="4" applyFont="1" applyFill="1" applyBorder="1" applyAlignment="1">
      <alignment horizontal="center" vertical="center" wrapText="1"/>
    </xf>
    <xf numFmtId="0" fontId="0" fillId="2" borderId="12" xfId="4" applyFont="1" applyFill="1" applyBorder="1" applyAlignment="1">
      <alignment horizontal="center" vertical="center" wrapText="1"/>
    </xf>
    <xf numFmtId="0" fontId="6" fillId="2" borderId="13" xfId="4" applyFont="1" applyFill="1" applyBorder="1" applyAlignment="1">
      <alignment horizontal="center" vertical="center" wrapText="1"/>
    </xf>
    <xf numFmtId="0" fontId="0" fillId="2" borderId="10" xfId="4" applyFont="1" applyFill="1" applyBorder="1" applyAlignment="1">
      <alignment horizontal="center" vertical="center" wrapText="1"/>
    </xf>
    <xf numFmtId="0" fontId="0" fillId="2" borderId="11" xfId="4" applyFont="1" applyFill="1" applyBorder="1" applyAlignment="1">
      <alignment horizontal="center" vertical="center" wrapText="1"/>
    </xf>
    <xf numFmtId="0" fontId="0" fillId="2" borderId="14" xfId="4" applyFont="1" applyFill="1" applyBorder="1" applyAlignment="1">
      <alignment horizontal="center" vertical="center" wrapText="1"/>
    </xf>
    <xf numFmtId="164" fontId="6" fillId="0" borderId="15" xfId="3" applyNumberFormat="1" applyFont="1" applyFill="1" applyBorder="1" applyAlignment="1"/>
    <xf numFmtId="164" fontId="6" fillId="3" borderId="6" xfId="2" applyNumberFormat="1" applyFont="1" applyFill="1" applyBorder="1" applyAlignment="1" applyProtection="1">
      <protection locked="0"/>
    </xf>
    <xf numFmtId="164" fontId="6" fillId="3" borderId="7" xfId="3" applyNumberFormat="1" applyFont="1" applyFill="1" applyBorder="1" applyAlignment="1" applyProtection="1">
      <protection locked="0"/>
    </xf>
    <xf numFmtId="164" fontId="6" fillId="3" borderId="4" xfId="3" applyNumberFormat="1" applyFont="1" applyFill="1" applyBorder="1" applyAlignment="1" applyProtection="1">
      <protection locked="0"/>
    </xf>
    <xf numFmtId="9" fontId="6" fillId="3" borderId="6" xfId="3" applyNumberFormat="1" applyFont="1" applyFill="1" applyBorder="1" applyAlignment="1" applyProtection="1">
      <protection locked="0"/>
    </xf>
    <xf numFmtId="9" fontId="6" fillId="3" borderId="7" xfId="3" applyNumberFormat="1" applyFont="1" applyFill="1" applyBorder="1" applyAlignment="1" applyProtection="1">
      <protection locked="0"/>
    </xf>
    <xf numFmtId="10" fontId="6" fillId="4" borderId="8" xfId="2" applyNumberFormat="1" applyFont="1" applyFill="1" applyBorder="1" applyAlignment="1" applyProtection="1"/>
    <xf numFmtId="0" fontId="0" fillId="0" borderId="0" xfId="0" applyAlignment="1">
      <alignment horizontal="center"/>
    </xf>
    <xf numFmtId="0" fontId="0" fillId="0" borderId="0" xfId="0" applyAlignment="1">
      <alignment horizontal="center" vertical="center" wrapText="1"/>
    </xf>
    <xf numFmtId="0" fontId="0" fillId="0" borderId="0" xfId="0" applyAlignment="1">
      <alignment vertical="center" wrapText="1"/>
    </xf>
    <xf numFmtId="2" fontId="0" fillId="0" borderId="0" xfId="0" applyNumberFormat="1"/>
    <xf numFmtId="0" fontId="0" fillId="0" borderId="18" xfId="0" applyBorder="1"/>
    <xf numFmtId="0" fontId="0" fillId="0" borderId="18" xfId="0" applyBorder="1" applyAlignment="1">
      <alignment horizontal="center"/>
    </xf>
    <xf numFmtId="165" fontId="0" fillId="0" borderId="0" xfId="1" applyNumberFormat="1" applyFont="1"/>
    <xf numFmtId="165" fontId="0" fillId="0" borderId="18" xfId="1" applyNumberFormat="1" applyFont="1" applyBorder="1"/>
    <xf numFmtId="165" fontId="2" fillId="7" borderId="18" xfId="1" applyNumberFormat="1" applyFont="1" applyFill="1" applyBorder="1" applyAlignment="1">
      <alignment horizontal="center"/>
    </xf>
    <xf numFmtId="165" fontId="0" fillId="0" borderId="18" xfId="1" applyNumberFormat="1" applyFont="1" applyBorder="1" applyAlignment="1">
      <alignment horizontal="center"/>
    </xf>
    <xf numFmtId="165" fontId="0" fillId="0" borderId="0" xfId="1" applyNumberFormat="1" applyFont="1" applyAlignment="1">
      <alignment horizontal="center"/>
    </xf>
    <xf numFmtId="165" fontId="0" fillId="0" borderId="0" xfId="0" applyNumberFormat="1"/>
    <xf numFmtId="9" fontId="0" fillId="0" borderId="18" xfId="2" applyNumberFormat="1" applyFont="1" applyBorder="1"/>
    <xf numFmtId="165" fontId="2" fillId="0" borderId="18" xfId="1" applyNumberFormat="1" applyFont="1" applyFill="1" applyBorder="1" applyAlignment="1">
      <alignment horizontal="center" wrapText="1"/>
    </xf>
    <xf numFmtId="0" fontId="2" fillId="0" borderId="19" xfId="0" applyFont="1" applyFill="1" applyBorder="1" applyAlignment="1">
      <alignment horizontal="center"/>
    </xf>
    <xf numFmtId="0" fontId="0" fillId="0" borderId="0" xfId="0" applyBorder="1"/>
    <xf numFmtId="0" fontId="0" fillId="0" borderId="0" xfId="0" applyFont="1"/>
    <xf numFmtId="0" fontId="11" fillId="5" borderId="18" xfId="0" applyFont="1" applyFill="1" applyBorder="1" applyAlignment="1">
      <alignment horizontal="center" wrapText="1"/>
    </xf>
    <xf numFmtId="0" fontId="10" fillId="5" borderId="18" xfId="0" applyFont="1" applyFill="1" applyBorder="1" applyAlignment="1">
      <alignment horizontal="center" wrapText="1"/>
    </xf>
    <xf numFmtId="0" fontId="12" fillId="5" borderId="18" xfId="0" applyFont="1" applyFill="1" applyBorder="1" applyAlignment="1">
      <alignment horizontal="center" wrapText="1"/>
    </xf>
    <xf numFmtId="0" fontId="15" fillId="5" borderId="18" xfId="0" applyFont="1" applyFill="1" applyBorder="1"/>
    <xf numFmtId="0" fontId="0" fillId="5" borderId="18" xfId="0" applyFont="1" applyFill="1" applyBorder="1"/>
    <xf numFmtId="0" fontId="13" fillId="5" borderId="22" xfId="0" applyFont="1" applyFill="1" applyBorder="1"/>
    <xf numFmtId="0" fontId="12" fillId="10" borderId="18" xfId="0" applyFont="1" applyFill="1" applyBorder="1" applyAlignment="1">
      <alignment horizontal="center" wrapText="1"/>
    </xf>
    <xf numFmtId="0" fontId="11" fillId="10" borderId="18" xfId="0" applyFont="1" applyFill="1" applyBorder="1" applyAlignment="1">
      <alignment horizontal="center" wrapText="1"/>
    </xf>
    <xf numFmtId="0" fontId="0" fillId="10" borderId="18" xfId="0" applyFill="1" applyBorder="1"/>
    <xf numFmtId="0" fontId="10" fillId="9" borderId="18" xfId="0" applyFont="1" applyFill="1" applyBorder="1" applyAlignment="1">
      <alignment horizontal="center"/>
    </xf>
    <xf numFmtId="0" fontId="12" fillId="9" borderId="18" xfId="0" applyFont="1" applyFill="1" applyBorder="1" applyAlignment="1">
      <alignment horizontal="center" wrapText="1"/>
    </xf>
    <xf numFmtId="166" fontId="0" fillId="9" borderId="18" xfId="0" applyNumberFormat="1" applyFill="1" applyBorder="1"/>
    <xf numFmtId="0" fontId="0" fillId="9" borderId="18" xfId="0" applyFill="1" applyBorder="1"/>
    <xf numFmtId="166" fontId="0" fillId="9" borderId="19" xfId="0" applyNumberFormat="1" applyFill="1" applyBorder="1"/>
    <xf numFmtId="0" fontId="0" fillId="9" borderId="19" xfId="0" applyFill="1" applyBorder="1"/>
    <xf numFmtId="0" fontId="0" fillId="10" borderId="19" xfId="0" applyFill="1" applyBorder="1"/>
    <xf numFmtId="0" fontId="15" fillId="5" borderId="19" xfId="0" applyFont="1" applyFill="1" applyBorder="1"/>
    <xf numFmtId="0" fontId="0" fillId="5" borderId="19" xfId="0" applyFont="1" applyFill="1" applyBorder="1"/>
    <xf numFmtId="0" fontId="13" fillId="0" borderId="0" xfId="0" applyFont="1" applyBorder="1"/>
    <xf numFmtId="0" fontId="13" fillId="10" borderId="25" xfId="0" applyFont="1" applyFill="1" applyBorder="1"/>
    <xf numFmtId="0" fontId="13" fillId="10" borderId="26" xfId="0" applyFont="1" applyFill="1" applyBorder="1" applyAlignment="1">
      <alignment horizontal="right"/>
    </xf>
    <xf numFmtId="0" fontId="13" fillId="5" borderId="25" xfId="0" applyFont="1" applyFill="1" applyBorder="1" applyAlignment="1">
      <alignment horizontal="right"/>
    </xf>
    <xf numFmtId="43" fontId="14" fillId="10" borderId="27" xfId="1" applyNumberFormat="1" applyFont="1" applyFill="1" applyBorder="1"/>
    <xf numFmtId="43" fontId="14" fillId="5" borderId="27" xfId="1" applyNumberFormat="1" applyFont="1" applyFill="1" applyBorder="1"/>
    <xf numFmtId="0" fontId="2" fillId="10" borderId="19" xfId="0" applyFont="1" applyFill="1" applyBorder="1" applyAlignment="1">
      <alignment horizontal="right"/>
    </xf>
    <xf numFmtId="0" fontId="2" fillId="5" borderId="19" xfId="0" applyFont="1" applyFill="1" applyBorder="1" applyAlignment="1">
      <alignment horizontal="right"/>
    </xf>
    <xf numFmtId="0" fontId="0" fillId="0" borderId="18" xfId="0" applyBorder="1" applyAlignment="1">
      <alignment horizontal="center" wrapText="1"/>
    </xf>
    <xf numFmtId="0" fontId="0" fillId="0" borderId="18" xfId="0" applyBorder="1" applyAlignment="1">
      <alignment horizontal="center"/>
    </xf>
    <xf numFmtId="0" fontId="16" fillId="0" borderId="18" xfId="6" applyBorder="1"/>
    <xf numFmtId="9" fontId="0" fillId="0" borderId="18" xfId="2" applyFont="1" applyBorder="1" applyAlignment="1">
      <alignment horizontal="center"/>
    </xf>
    <xf numFmtId="0" fontId="0" fillId="7" borderId="18" xfId="0" applyFill="1" applyBorder="1" applyAlignment="1">
      <alignment horizontal="center"/>
    </xf>
    <xf numFmtId="0" fontId="0" fillId="0" borderId="18" xfId="0" applyBorder="1" applyAlignment="1">
      <alignment horizontal="center"/>
    </xf>
    <xf numFmtId="0" fontId="6" fillId="2"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4" fillId="13" borderId="41" xfId="3" applyFont="1" applyFill="1" applyBorder="1" applyAlignment="1">
      <alignment horizontal="center"/>
    </xf>
    <xf numFmtId="0" fontId="4" fillId="13" borderId="46" xfId="3" applyFont="1" applyFill="1" applyBorder="1" applyAlignment="1">
      <alignment horizontal="center"/>
    </xf>
    <xf numFmtId="0" fontId="4" fillId="13" borderId="47" xfId="3" applyFont="1" applyFill="1" applyBorder="1" applyAlignment="1">
      <alignment horizontal="center"/>
    </xf>
    <xf numFmtId="0" fontId="6" fillId="2" borderId="48"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0"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0" fillId="2" borderId="53" xfId="0" applyFont="1" applyFill="1" applyBorder="1" applyAlignment="1">
      <alignment horizontal="center" vertical="center" wrapText="1"/>
    </xf>
    <xf numFmtId="165" fontId="2" fillId="6" borderId="18" xfId="1" applyNumberFormat="1" applyFont="1" applyFill="1" applyBorder="1" applyAlignment="1">
      <alignment horizontal="center" wrapText="1"/>
    </xf>
    <xf numFmtId="165" fontId="2" fillId="11" borderId="18" xfId="1" applyNumberFormat="1" applyFont="1" applyFill="1" applyBorder="1" applyAlignment="1">
      <alignment horizontal="center" wrapText="1"/>
    </xf>
    <xf numFmtId="165" fontId="2" fillId="12" borderId="18" xfId="1" applyNumberFormat="1" applyFont="1" applyFill="1" applyBorder="1" applyAlignment="1">
      <alignment horizontal="center" wrapText="1"/>
    </xf>
    <xf numFmtId="0" fontId="0" fillId="0" borderId="18" xfId="0" applyBorder="1" applyAlignment="1">
      <alignment horizontal="center" vertical="center"/>
    </xf>
    <xf numFmtId="0" fontId="0" fillId="0" borderId="18" xfId="0" applyBorder="1" applyAlignment="1">
      <alignment horizontal="center"/>
    </xf>
    <xf numFmtId="0" fontId="0" fillId="7" borderId="18" xfId="0" applyFill="1" applyBorder="1" applyAlignment="1">
      <alignment horizontal="center"/>
    </xf>
    <xf numFmtId="0" fontId="0" fillId="7" borderId="19" xfId="0" applyFill="1" applyBorder="1" applyAlignment="1">
      <alignment horizontal="left"/>
    </xf>
    <xf numFmtId="0" fontId="0" fillId="7" borderId="20" xfId="0" applyFill="1" applyBorder="1" applyAlignment="1">
      <alignment horizontal="left"/>
    </xf>
    <xf numFmtId="0" fontId="0" fillId="0" borderId="17" xfId="0" applyBorder="1" applyAlignment="1">
      <alignment horizontal="center"/>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5" fillId="2" borderId="1"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0" fillId="0" borderId="0" xfId="0" applyAlignment="1">
      <alignment horizontal="center" vertical="top" wrapText="1"/>
    </xf>
    <xf numFmtId="0" fontId="5" fillId="0" borderId="0" xfId="3" applyFont="1" applyFill="1" applyBorder="1" applyAlignment="1">
      <alignment horizontal="center" vertical="center" wrapText="1"/>
    </xf>
    <xf numFmtId="0" fontId="13" fillId="0" borderId="22" xfId="0" applyFont="1" applyBorder="1" applyAlignment="1">
      <alignment horizontal="left"/>
    </xf>
    <xf numFmtId="0" fontId="13" fillId="0" borderId="23" xfId="0" applyFont="1" applyBorder="1" applyAlignment="1">
      <alignment horizontal="left"/>
    </xf>
    <xf numFmtId="0" fontId="13" fillId="0" borderId="24" xfId="0" applyFont="1" applyBorder="1" applyAlignment="1">
      <alignment horizontal="left"/>
    </xf>
    <xf numFmtId="0" fontId="0" fillId="0" borderId="0" xfId="0" applyAlignment="1">
      <alignment horizontal="center" wrapText="1"/>
    </xf>
    <xf numFmtId="0" fontId="0" fillId="0" borderId="21" xfId="0" applyBorder="1" applyAlignment="1">
      <alignment horizont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0" fillId="0" borderId="40" xfId="0"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4" fillId="2" borderId="44" xfId="3" applyFont="1" applyFill="1" applyBorder="1" applyAlignment="1">
      <alignment horizontal="center" vertical="center" wrapText="1"/>
    </xf>
    <xf numFmtId="0" fontId="4" fillId="2" borderId="45" xfId="3" applyFont="1" applyFill="1" applyBorder="1" applyAlignment="1">
      <alignment horizontal="center" vertical="center" wrapText="1"/>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165" fontId="0" fillId="0" borderId="58" xfId="1" applyNumberFormat="1" applyFont="1" applyBorder="1" applyAlignment="1">
      <alignment horizontal="center"/>
    </xf>
    <xf numFmtId="0" fontId="0" fillId="0" borderId="58" xfId="0" applyBorder="1"/>
    <xf numFmtId="0" fontId="0" fillId="0" borderId="59" xfId="0" applyBorder="1"/>
    <xf numFmtId="0" fontId="0" fillId="0" borderId="60" xfId="0" applyBorder="1"/>
    <xf numFmtId="0" fontId="0" fillId="0" borderId="61" xfId="0" applyBorder="1" applyAlignment="1">
      <alignment horizontal="center"/>
    </xf>
    <xf numFmtId="165" fontId="0" fillId="0" borderId="61" xfId="1" applyNumberFormat="1" applyFont="1" applyBorder="1" applyAlignment="1">
      <alignment horizontal="center"/>
    </xf>
    <xf numFmtId="0" fontId="0" fillId="0" borderId="61" xfId="0" applyBorder="1"/>
    <xf numFmtId="0" fontId="0" fillId="0" borderId="62" xfId="0" applyBorder="1"/>
    <xf numFmtId="0" fontId="2" fillId="7" borderId="57" xfId="0" applyFont="1" applyFill="1" applyBorder="1" applyAlignment="1">
      <alignment horizontal="center"/>
    </xf>
    <xf numFmtId="0" fontId="2" fillId="7" borderId="58" xfId="0" applyFont="1" applyFill="1" applyBorder="1" applyAlignment="1">
      <alignment horizontal="center"/>
    </xf>
    <xf numFmtId="0" fontId="2" fillId="7" borderId="59" xfId="0" applyFont="1" applyFill="1" applyBorder="1" applyAlignment="1">
      <alignment horizontal="center"/>
    </xf>
    <xf numFmtId="0" fontId="2" fillId="7" borderId="63" xfId="0" applyFont="1" applyFill="1" applyBorder="1" applyAlignment="1">
      <alignment horizontal="center"/>
    </xf>
    <xf numFmtId="165" fontId="2" fillId="8" borderId="60" xfId="1" applyNumberFormat="1" applyFont="1" applyFill="1" applyBorder="1" applyAlignment="1">
      <alignment horizontal="center" wrapText="1"/>
    </xf>
    <xf numFmtId="9" fontId="0" fillId="0" borderId="60" xfId="2" applyNumberFormat="1" applyFont="1" applyBorder="1"/>
    <xf numFmtId="9" fontId="0" fillId="0" borderId="61" xfId="2" applyNumberFormat="1" applyFont="1" applyBorder="1"/>
    <xf numFmtId="9" fontId="0" fillId="0" borderId="62" xfId="2" applyNumberFormat="1" applyFont="1" applyBorder="1"/>
    <xf numFmtId="0" fontId="0" fillId="0" borderId="20" xfId="0" applyBorder="1" applyAlignment="1">
      <alignment horizontal="center"/>
    </xf>
    <xf numFmtId="165" fontId="0" fillId="12" borderId="20" xfId="1" applyNumberFormat="1" applyFont="1" applyFill="1" applyBorder="1" applyAlignment="1">
      <alignment horizontal="center"/>
    </xf>
    <xf numFmtId="0" fontId="0" fillId="0" borderId="20" xfId="0" applyBorder="1" applyAlignment="1">
      <alignment horizontal="right"/>
    </xf>
    <xf numFmtId="165" fontId="0" fillId="6" borderId="20" xfId="1" applyNumberFormat="1" applyFont="1" applyFill="1" applyBorder="1" applyAlignment="1">
      <alignment horizontal="center"/>
    </xf>
    <xf numFmtId="165" fontId="0" fillId="11" borderId="20" xfId="1" applyNumberFormat="1" applyFont="1" applyFill="1" applyBorder="1" applyAlignment="1">
      <alignment horizontal="center"/>
    </xf>
    <xf numFmtId="165" fontId="0" fillId="8" borderId="20" xfId="1" applyNumberFormat="1" applyFont="1" applyFill="1" applyBorder="1" applyAlignment="1">
      <alignment horizontal="center"/>
    </xf>
    <xf numFmtId="0" fontId="0" fillId="0" borderId="64" xfId="0" applyBorder="1" applyAlignment="1">
      <alignment horizontal="right"/>
    </xf>
    <xf numFmtId="0" fontId="2" fillId="7" borderId="65" xfId="0" applyFont="1" applyFill="1" applyBorder="1" applyAlignment="1">
      <alignment horizontal="center"/>
    </xf>
    <xf numFmtId="0" fontId="2" fillId="0" borderId="66" xfId="0" applyFont="1" applyFill="1" applyBorder="1" applyAlignment="1">
      <alignment horizontal="center"/>
    </xf>
    <xf numFmtId="165" fontId="2" fillId="7" borderId="61" xfId="1" applyNumberFormat="1" applyFont="1" applyFill="1" applyBorder="1" applyAlignment="1">
      <alignment horizontal="center"/>
    </xf>
    <xf numFmtId="165" fontId="2" fillId="12" borderId="61" xfId="1" applyNumberFormat="1" applyFont="1" applyFill="1" applyBorder="1" applyAlignment="1">
      <alignment horizontal="center" wrapText="1"/>
    </xf>
    <xf numFmtId="165" fontId="2" fillId="6" borderId="61" xfId="1" applyNumberFormat="1" applyFont="1" applyFill="1" applyBorder="1" applyAlignment="1">
      <alignment horizontal="center" wrapText="1"/>
    </xf>
    <xf numFmtId="165" fontId="2" fillId="0" borderId="61" xfId="1" applyNumberFormat="1" applyFont="1" applyFill="1" applyBorder="1" applyAlignment="1">
      <alignment horizontal="center" wrapText="1"/>
    </xf>
    <xf numFmtId="165" fontId="2" fillId="11" borderId="61" xfId="1" applyNumberFormat="1" applyFont="1" applyFill="1" applyBorder="1" applyAlignment="1">
      <alignment horizontal="center" wrapText="1"/>
    </xf>
    <xf numFmtId="165" fontId="2" fillId="8" borderId="62" xfId="1" applyNumberFormat="1" applyFont="1" applyFill="1" applyBorder="1" applyAlignment="1">
      <alignment horizontal="center" wrapText="1"/>
    </xf>
    <xf numFmtId="165" fontId="0" fillId="0" borderId="18" xfId="0" applyNumberFormat="1" applyBorder="1"/>
  </cellXfs>
  <cellStyles count="7">
    <cellStyle name="Comma" xfId="1" builtinId="3"/>
    <cellStyle name="Data" xfId="5"/>
    <cellStyle name="Hyperlink" xfId="6" builtinId="8"/>
    <cellStyle name="Normal" xfId="0" builtinId="0"/>
    <cellStyle name="Normal_2000" xfId="4"/>
    <cellStyle name="Normal_Input summary" xfId="3"/>
    <cellStyle name="Percent" xfId="2"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CAP/SWATeams/3.%20Transportation/Calculator_v6%209%202013%20Illinoi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_Agreement"/>
      <sheetName val="Introduction"/>
      <sheetName val="Spreadsheet_Map"/>
      <sheetName val="Input"/>
      <sheetName val="Input_InflAdj"/>
      <sheetName val="CustFuelMix"/>
      <sheetName val="Input_Commuter"/>
      <sheetName val="S_CO2"/>
      <sheetName val="S_CH4"/>
      <sheetName val="S_N2O"/>
      <sheetName val="S_Annual"/>
      <sheetName val="S_Energy"/>
      <sheetName val="S_CO2_Sum"/>
      <sheetName val="S_CH4_Sum"/>
      <sheetName val="S_N2O_Sum"/>
      <sheetName val="S_Energy_Sum"/>
      <sheetName val="S_eCO2_Sum"/>
      <sheetName val="S_Demo"/>
      <sheetName val="ACUPCC_Reporting"/>
      <sheetName val="GraphControl"/>
      <sheetName val="Linear Projection"/>
      <sheetName val="Normalization"/>
      <sheetName val="Customized trends"/>
      <sheetName val="Detailed Projection"/>
      <sheetName val="Project_Input"/>
      <sheetName val="P_Cost_Ass"/>
      <sheetName val="Project_EF"/>
      <sheetName val="P_Emissions_Calc"/>
      <sheetName val="P_Source_Increases"/>
      <sheetName val="P_Source_Reductions"/>
      <sheetName val="P_Cash_Flow"/>
      <sheetName val="P_Sum"/>
      <sheetName val="P_Exec_Sum"/>
      <sheetName val="PG_EmissionsReductions"/>
      <sheetName val="PG_CapitalCost"/>
      <sheetName val="PG_AnnualCost"/>
      <sheetName val="PG_PaybackTime"/>
      <sheetName val="PG_IRR"/>
      <sheetName val="PG_NPV"/>
      <sheetName val="PG_CostPerReduction"/>
      <sheetName val="PG_eCO2_Wedges"/>
      <sheetName val="PG_vs_BAU"/>
      <sheetName val="EF_Map"/>
      <sheetName val="EF_CO2"/>
      <sheetName val="EF_CH4"/>
      <sheetName val="EF_N2O"/>
      <sheetName val="EF_Energy"/>
      <sheetName val="EF_eCO2"/>
      <sheetName val="EF_Stationary"/>
      <sheetName val="EF_Transportation"/>
      <sheetName val="EF_Agriculture"/>
      <sheetName val="EF_Animals"/>
      <sheetName val="EF_Refrigerants"/>
      <sheetName val="EF_Electric"/>
      <sheetName val="EF_ElectricMap"/>
      <sheetName val="EF_ElectricCO2"/>
      <sheetName val="EF_ElectricCH4N2O"/>
      <sheetName val="EF_ElectricEnergy"/>
      <sheetName val="EF_ElectricLoss"/>
      <sheetName val="CustFuelMixConversion"/>
      <sheetName val="EF_ElectricGenEff"/>
      <sheetName val="EF_Steam"/>
      <sheetName val="EF_Water"/>
      <sheetName val="EF_SolidWaste"/>
      <sheetName val="EF_Wastewater"/>
      <sheetName val="EF_Paper"/>
      <sheetName val="EF_Offset"/>
      <sheetName val="EF_GWP"/>
      <sheetName val="EF_HeatingValues"/>
      <sheetName val="EF_CarbonContent"/>
      <sheetName val="EF_CH4N2O"/>
      <sheetName val="EF_Constants"/>
      <sheetName val="S_Graph_Sum"/>
      <sheetName val="G_TotalEmissions"/>
      <sheetName val="G_ScopeEmissions"/>
      <sheetName val="G_TotalCO2"/>
      <sheetName val="G_TotalCH4"/>
      <sheetName val="G_TotalN2O"/>
      <sheetName val="G_TotalEnergy"/>
      <sheetName val="G_Offset"/>
      <sheetName val="G_Demo_Emissions"/>
      <sheetName val="G_Operating$"/>
      <sheetName val="G_Research$"/>
      <sheetName val="G_Energy$"/>
      <sheetName val="G_Student"/>
      <sheetName val="G_Community"/>
      <sheetName val="G_BuildingSpace"/>
      <sheetName val="G_ResearchSpace"/>
      <sheetName val="G_HDD"/>
      <sheetName val="G_CDD"/>
      <sheetName val="G_Demo_Energy"/>
      <sheetName val="G_R_Operating$"/>
      <sheetName val="G_R_Research$"/>
      <sheetName val="G_R_Energy$"/>
      <sheetName val="G_R_Student"/>
      <sheetName val="G_R_Community"/>
      <sheetName val="G_R_BuildingSpace"/>
      <sheetName val="G_R_ResearchSpace"/>
      <sheetName val="G_R_HDD"/>
      <sheetName val="G_R_CDD"/>
      <sheetName val="G_NRG$_All"/>
      <sheetName val="Reference"/>
      <sheetName val="Troubleshooting_Guide"/>
      <sheetName val="Glossary"/>
      <sheetName val="Info"/>
      <sheetName val="DegreeDa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7">
          <cell r="AB7" t="str">
            <v>Other Fleet Fuel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icap.sustainability.illinois.edu/project-update/mode-shift-update" TargetMode="External"/><Relationship Id="rId1" Type="http://schemas.openxmlformats.org/officeDocument/2006/relationships/hyperlink" Target="http://www.ihavemiplan.com/results/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8"/>
  <sheetViews>
    <sheetView tabSelected="1" workbookViewId="0">
      <selection activeCell="C29" sqref="C29"/>
    </sheetView>
  </sheetViews>
  <sheetFormatPr defaultRowHeight="15"/>
  <cols>
    <col min="2" max="2" width="10.140625" style="22" bestFit="1" customWidth="1"/>
    <col min="3" max="3" width="1.140625" style="22" customWidth="1"/>
    <col min="4" max="4" width="12" style="32" bestFit="1" customWidth="1"/>
    <col min="5" max="5" width="12" style="32" customWidth="1"/>
    <col min="6" max="6" width="1.140625" style="22" customWidth="1"/>
    <col min="7" max="7" width="12" style="32" bestFit="1" customWidth="1"/>
    <col min="8" max="8" width="12" style="32" customWidth="1"/>
    <col min="9" max="9" width="1" style="32" customWidth="1"/>
    <col min="10" max="10" width="12" style="32" bestFit="1" customWidth="1"/>
    <col min="11" max="11" width="12" style="32" customWidth="1"/>
    <col min="12" max="12" width="1.140625" style="32" customWidth="1"/>
    <col min="13" max="13" width="17" customWidth="1"/>
    <col min="14" max="14" width="11.85546875" customWidth="1"/>
  </cols>
  <sheetData>
    <row r="3" spans="2:17" ht="15.75" thickBot="1"/>
    <row r="4" spans="2:17">
      <c r="B4" s="144" t="s">
        <v>35</v>
      </c>
      <c r="C4" s="145"/>
      <c r="D4" s="145"/>
      <c r="E4" s="145"/>
      <c r="F4" s="145"/>
      <c r="G4" s="145"/>
      <c r="H4" s="145"/>
      <c r="I4" s="145"/>
      <c r="J4" s="145"/>
      <c r="K4" s="145"/>
      <c r="L4" s="145"/>
      <c r="M4" s="145"/>
      <c r="N4" s="146"/>
    </row>
    <row r="5" spans="2:17">
      <c r="B5" s="147" t="s">
        <v>5</v>
      </c>
      <c r="C5" s="36"/>
      <c r="D5" s="30" t="s">
        <v>50</v>
      </c>
      <c r="E5" s="90" t="s">
        <v>37</v>
      </c>
      <c r="F5" s="36"/>
      <c r="G5" s="30" t="s">
        <v>32</v>
      </c>
      <c r="H5" s="88" t="s">
        <v>37</v>
      </c>
      <c r="I5" s="35"/>
      <c r="J5" s="30" t="s">
        <v>33</v>
      </c>
      <c r="K5" s="89" t="s">
        <v>37</v>
      </c>
      <c r="L5" s="35"/>
      <c r="M5" s="30" t="s">
        <v>36</v>
      </c>
      <c r="N5" s="148" t="s">
        <v>37</v>
      </c>
    </row>
    <row r="6" spans="2:17" ht="15.75" thickBot="1">
      <c r="B6" s="159"/>
      <c r="C6" s="160"/>
      <c r="D6" s="161" t="s">
        <v>34</v>
      </c>
      <c r="E6" s="162"/>
      <c r="F6" s="160"/>
      <c r="G6" s="161" t="s">
        <v>34</v>
      </c>
      <c r="H6" s="163"/>
      <c r="I6" s="164"/>
      <c r="J6" s="161" t="s">
        <v>34</v>
      </c>
      <c r="K6" s="165"/>
      <c r="L6" s="164"/>
      <c r="M6" s="161" t="s">
        <v>34</v>
      </c>
      <c r="N6" s="166"/>
    </row>
    <row r="7" spans="2:17">
      <c r="B7" s="131">
        <v>2008</v>
      </c>
      <c r="C7" s="152"/>
      <c r="D7" s="153">
        <v>5720.9306089672118</v>
      </c>
      <c r="E7" s="154" t="s">
        <v>38</v>
      </c>
      <c r="F7" s="152"/>
      <c r="G7" s="155">
        <v>11522.251109769873</v>
      </c>
      <c r="H7" s="154" t="s">
        <v>38</v>
      </c>
      <c r="I7" s="154"/>
      <c r="J7" s="156">
        <v>27453.364949196664</v>
      </c>
      <c r="K7" s="154" t="s">
        <v>38</v>
      </c>
      <c r="L7" s="154"/>
      <c r="M7" s="157">
        <f t="shared" ref="M7:M13" si="0">J7+G7+D7</f>
        <v>44696.546667933748</v>
      </c>
      <c r="N7" s="158" t="s">
        <v>38</v>
      </c>
    </row>
    <row r="8" spans="2:17">
      <c r="B8" s="132">
        <v>2009</v>
      </c>
      <c r="C8" s="70"/>
      <c r="D8" s="31">
        <v>5687.0798253510811</v>
      </c>
      <c r="E8" s="34">
        <f>(D8-D$7)/D$7</f>
        <v>-5.9170065029405588E-3</v>
      </c>
      <c r="F8" s="70"/>
      <c r="G8" s="31">
        <v>11642.677946742959</v>
      </c>
      <c r="H8" s="34">
        <f>(G8-G$7)/G$7</f>
        <v>1.0451676137397644E-2</v>
      </c>
      <c r="I8" s="34"/>
      <c r="J8" s="31">
        <v>21992.372780372196</v>
      </c>
      <c r="K8" s="34">
        <f>(J8-J$7)/J$7</f>
        <v>-0.19891886400556763</v>
      </c>
      <c r="L8" s="34"/>
      <c r="M8" s="31">
        <f t="shared" si="0"/>
        <v>39322.130552466238</v>
      </c>
      <c r="N8" s="149">
        <f>(M8-M$7)/M$7</f>
        <v>-0.12024231212751006</v>
      </c>
      <c r="Q8" s="33"/>
    </row>
    <row r="9" spans="2:17">
      <c r="B9" s="132">
        <v>2010</v>
      </c>
      <c r="C9" s="70"/>
      <c r="D9" s="31">
        <v>4735.7530775908408</v>
      </c>
      <c r="E9" s="34">
        <f t="shared" ref="E9:E13" si="1">(D9-D$7)/D$7</f>
        <v>-0.17220581732492349</v>
      </c>
      <c r="F9" s="70"/>
      <c r="G9" s="31">
        <v>11946.483413423022</v>
      </c>
      <c r="H9" s="34">
        <f t="shared" ref="H9:K13" si="2">(G9-G$7)/G$7</f>
        <v>3.6818526137955498E-2</v>
      </c>
      <c r="I9" s="34"/>
      <c r="J9" s="31">
        <v>25299.037108613971</v>
      </c>
      <c r="K9" s="34">
        <f t="shared" si="2"/>
        <v>-7.847226904859736E-2</v>
      </c>
      <c r="L9" s="34"/>
      <c r="M9" s="31">
        <f t="shared" si="0"/>
        <v>41981.273599627835</v>
      </c>
      <c r="N9" s="149">
        <f t="shared" ref="N9:N13" si="3">(M9-M$7)/M$7</f>
        <v>-6.0749057158232478E-2</v>
      </c>
    </row>
    <row r="10" spans="2:17">
      <c r="B10" s="132">
        <v>2011</v>
      </c>
      <c r="C10" s="70"/>
      <c r="D10" s="31">
        <v>5032.8510285314978</v>
      </c>
      <c r="E10" s="34">
        <f t="shared" si="1"/>
        <v>-0.12027406508954872</v>
      </c>
      <c r="F10" s="70"/>
      <c r="G10" s="31">
        <v>10631.63606373802</v>
      </c>
      <c r="H10" s="34">
        <f t="shared" si="2"/>
        <v>-7.7295229686210234E-2</v>
      </c>
      <c r="I10" s="34"/>
      <c r="J10" s="31">
        <v>23191.323271722187</v>
      </c>
      <c r="K10" s="34">
        <f t="shared" si="2"/>
        <v>-0.15524660402692064</v>
      </c>
      <c r="L10" s="34"/>
      <c r="M10" s="31">
        <f t="shared" si="0"/>
        <v>38855.81036399171</v>
      </c>
      <c r="N10" s="149">
        <f t="shared" si="3"/>
        <v>-0.13067533712022333</v>
      </c>
    </row>
    <row r="11" spans="2:17">
      <c r="B11" s="132">
        <v>2012</v>
      </c>
      <c r="C11" s="70"/>
      <c r="D11" s="31">
        <v>5481.8186153470051</v>
      </c>
      <c r="E11" s="34">
        <f t="shared" si="1"/>
        <v>-4.1795996134861894E-2</v>
      </c>
      <c r="F11" s="70"/>
      <c r="G11" s="31">
        <v>10237.897445649587</v>
      </c>
      <c r="H11" s="34">
        <f t="shared" si="2"/>
        <v>-0.11146725165807794</v>
      </c>
      <c r="I11" s="34"/>
      <c r="J11" s="31">
        <v>27344.363983724401</v>
      </c>
      <c r="K11" s="34">
        <f t="shared" si="2"/>
        <v>-3.9704045633011942E-3</v>
      </c>
      <c r="L11" s="34"/>
      <c r="M11" s="31">
        <f t="shared" si="0"/>
        <v>43064.080044720991</v>
      </c>
      <c r="N11" s="149">
        <f t="shared" si="3"/>
        <v>-3.6523327749253674E-2</v>
      </c>
    </row>
    <row r="12" spans="2:17">
      <c r="B12" s="132">
        <v>2013</v>
      </c>
      <c r="C12" s="70"/>
      <c r="D12" s="31">
        <v>5281.9673533697105</v>
      </c>
      <c r="E12" s="34">
        <f t="shared" si="1"/>
        <v>-7.6729344507247305E-2</v>
      </c>
      <c r="F12" s="70"/>
      <c r="G12" s="31">
        <v>10267.62894342626</v>
      </c>
      <c r="H12" s="34">
        <f t="shared" si="2"/>
        <v>-0.1088868967002292</v>
      </c>
      <c r="I12" s="34"/>
      <c r="J12" s="31">
        <v>31246.975596332144</v>
      </c>
      <c r="K12" s="34">
        <f t="shared" si="2"/>
        <v>0.13818381295537643</v>
      </c>
      <c r="L12" s="34"/>
      <c r="M12" s="31">
        <f t="shared" si="0"/>
        <v>46796.571893128115</v>
      </c>
      <c r="N12" s="149">
        <f t="shared" si="3"/>
        <v>4.6984059882661362E-2</v>
      </c>
    </row>
    <row r="13" spans="2:17" ht="15.75" thickBot="1">
      <c r="B13" s="133">
        <v>2014</v>
      </c>
      <c r="C13" s="140"/>
      <c r="D13" s="141">
        <v>5621.1897236711347</v>
      </c>
      <c r="E13" s="150">
        <f t="shared" si="1"/>
        <v>-1.7434381242055142E-2</v>
      </c>
      <c r="F13" s="140"/>
      <c r="G13" s="141">
        <v>10867.535492157025</v>
      </c>
      <c r="H13" s="150">
        <f t="shared" si="2"/>
        <v>-5.6821849426429011E-2</v>
      </c>
      <c r="I13" s="141"/>
      <c r="J13" s="141">
        <v>41834.643474357727</v>
      </c>
      <c r="K13" s="150">
        <f t="shared" si="2"/>
        <v>0.5238439277580027</v>
      </c>
      <c r="L13" s="141"/>
      <c r="M13" s="141">
        <f t="shared" si="0"/>
        <v>58323.368690185889</v>
      </c>
      <c r="N13" s="151">
        <f t="shared" si="3"/>
        <v>0.30487415780665472</v>
      </c>
    </row>
    <row r="14" spans="2:17">
      <c r="B14" s="134">
        <v>2020</v>
      </c>
      <c r="C14" s="135"/>
      <c r="D14" s="136"/>
      <c r="E14" s="136"/>
      <c r="F14" s="135"/>
      <c r="G14" s="136"/>
      <c r="H14" s="136"/>
      <c r="I14" s="136"/>
      <c r="J14" s="136"/>
      <c r="K14" s="136"/>
      <c r="L14" s="136"/>
      <c r="M14" s="137"/>
      <c r="N14" s="138"/>
    </row>
    <row r="15" spans="2:17">
      <c r="B15" s="132">
        <v>2025</v>
      </c>
      <c r="C15" s="70"/>
      <c r="D15" s="31"/>
      <c r="E15" s="31"/>
      <c r="F15" s="70"/>
      <c r="G15" s="31"/>
      <c r="H15" s="31"/>
      <c r="I15" s="31"/>
      <c r="J15" s="31"/>
      <c r="K15" s="31"/>
      <c r="L15" s="31"/>
      <c r="M15" s="26"/>
      <c r="N15" s="139"/>
    </row>
    <row r="16" spans="2:17">
      <c r="B16" s="132">
        <v>2030</v>
      </c>
      <c r="C16" s="70"/>
      <c r="D16" s="31"/>
      <c r="E16" s="31"/>
      <c r="F16" s="70"/>
      <c r="G16" s="31"/>
      <c r="H16" s="31"/>
      <c r="I16" s="31"/>
      <c r="J16" s="31"/>
      <c r="K16" s="31"/>
      <c r="L16" s="31"/>
      <c r="M16" s="26"/>
      <c r="N16" s="139"/>
    </row>
    <row r="17" spans="2:14">
      <c r="B17" s="132">
        <v>2040</v>
      </c>
      <c r="C17" s="70"/>
      <c r="D17" s="31"/>
      <c r="E17" s="31"/>
      <c r="F17" s="70"/>
      <c r="G17" s="31"/>
      <c r="H17" s="31"/>
      <c r="I17" s="31"/>
      <c r="J17" s="31"/>
      <c r="K17" s="31"/>
      <c r="L17" s="31"/>
      <c r="M17" s="26"/>
      <c r="N17" s="139"/>
    </row>
    <row r="18" spans="2:14" ht="15.75" thickBot="1">
      <c r="B18" s="133">
        <v>2050</v>
      </c>
      <c r="C18" s="140"/>
      <c r="D18" s="141"/>
      <c r="E18" s="141"/>
      <c r="F18" s="140"/>
      <c r="G18" s="141"/>
      <c r="H18" s="141"/>
      <c r="I18" s="141"/>
      <c r="J18" s="141"/>
      <c r="K18" s="141"/>
      <c r="L18" s="141"/>
      <c r="M18" s="142"/>
      <c r="N18" s="143"/>
    </row>
  </sheetData>
  <mergeCells count="6">
    <mergeCell ref="B5:B6"/>
    <mergeCell ref="N5:N6"/>
    <mergeCell ref="B4:N4"/>
    <mergeCell ref="H5:H6"/>
    <mergeCell ref="K5:K6"/>
    <mergeCell ref="E5:E6"/>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workbookViewId="0">
      <selection activeCell="D20" sqref="D20"/>
    </sheetView>
  </sheetViews>
  <sheetFormatPr defaultRowHeight="15"/>
  <cols>
    <col min="2" max="2" width="11.28515625" style="22" customWidth="1"/>
    <col min="3" max="3" width="14" bestFit="1" customWidth="1"/>
    <col min="4" max="4" width="11.7109375" bestFit="1" customWidth="1"/>
    <col min="5" max="5" width="10.5703125" bestFit="1" customWidth="1"/>
    <col min="6" max="6" width="11.7109375" customWidth="1"/>
    <col min="7" max="7" width="19.28515625" customWidth="1"/>
    <col min="8" max="8" width="2.140625" customWidth="1"/>
    <col min="9" max="9" width="12.28515625" customWidth="1"/>
  </cols>
  <sheetData>
    <row r="2" spans="2:9">
      <c r="B2" s="92" t="s">
        <v>57</v>
      </c>
      <c r="C2" s="92"/>
      <c r="D2" s="92"/>
      <c r="E2" s="92"/>
      <c r="F2" s="92"/>
    </row>
    <row r="3" spans="2:9" ht="15" customHeight="1">
      <c r="B3" s="91" t="s">
        <v>5</v>
      </c>
      <c r="C3" s="92" t="s">
        <v>51</v>
      </c>
      <c r="D3" s="92"/>
      <c r="E3" s="92"/>
      <c r="F3" s="92"/>
    </row>
    <row r="4" spans="2:9" ht="45">
      <c r="B4" s="91"/>
      <c r="C4" s="27" t="s">
        <v>52</v>
      </c>
      <c r="D4" s="27" t="s">
        <v>53</v>
      </c>
      <c r="E4" s="27" t="s">
        <v>54</v>
      </c>
      <c r="F4" s="65" t="s">
        <v>58</v>
      </c>
      <c r="G4" s="65" t="s">
        <v>78</v>
      </c>
      <c r="H4" s="26"/>
      <c r="I4" s="65" t="s">
        <v>79</v>
      </c>
    </row>
    <row r="5" spans="2:9">
      <c r="B5" s="91"/>
      <c r="C5" s="27" t="s">
        <v>55</v>
      </c>
      <c r="D5" s="27" t="s">
        <v>55</v>
      </c>
      <c r="E5" s="27" t="s">
        <v>56</v>
      </c>
      <c r="F5" s="26" t="s">
        <v>34</v>
      </c>
      <c r="G5" s="26" t="s">
        <v>34</v>
      </c>
      <c r="H5" s="26"/>
      <c r="I5" s="26"/>
    </row>
    <row r="6" spans="2:9">
      <c r="B6" s="27">
        <v>2007</v>
      </c>
      <c r="C6" s="29">
        <v>446698</v>
      </c>
      <c r="D6" s="29">
        <v>124279</v>
      </c>
      <c r="E6" s="29"/>
      <c r="F6" s="29">
        <v>5370.8736186284632</v>
      </c>
      <c r="G6" s="26"/>
      <c r="H6" s="26"/>
      <c r="I6" s="26"/>
    </row>
    <row r="7" spans="2:9">
      <c r="B7" s="27">
        <v>2008</v>
      </c>
      <c r="C7" s="29">
        <v>476014</v>
      </c>
      <c r="D7" s="29">
        <v>130388</v>
      </c>
      <c r="E7" s="29">
        <v>6966</v>
      </c>
      <c r="F7" s="29">
        <v>5688.0092929672119</v>
      </c>
      <c r="G7" s="29">
        <v>32.92131599999999</v>
      </c>
      <c r="H7" s="26"/>
      <c r="I7" s="167">
        <f>G7+F7</f>
        <v>5720.9306089672118</v>
      </c>
    </row>
    <row r="8" spans="2:9">
      <c r="B8" s="27">
        <v>2009</v>
      </c>
      <c r="C8" s="29">
        <v>469414</v>
      </c>
      <c r="D8" s="29">
        <v>126208</v>
      </c>
      <c r="E8" s="29">
        <v>18692</v>
      </c>
      <c r="F8" s="29">
        <v>5598.7414333510815</v>
      </c>
      <c r="G8" s="29">
        <v>88.338391999999999</v>
      </c>
      <c r="H8" s="26"/>
      <c r="I8" s="167">
        <f t="shared" ref="I8:I13" si="0">G8+F8</f>
        <v>5687.0798253510811</v>
      </c>
    </row>
    <row r="9" spans="2:9">
      <c r="B9" s="27">
        <v>2010</v>
      </c>
      <c r="C9" s="29">
        <v>392440</v>
      </c>
      <c r="D9" s="29">
        <v>100225</v>
      </c>
      <c r="E9" s="29">
        <v>21696</v>
      </c>
      <c r="F9" s="29">
        <v>4633.2177815908408</v>
      </c>
      <c r="G9" s="29">
        <v>102.53529599999999</v>
      </c>
      <c r="H9" s="26"/>
      <c r="I9" s="167">
        <f t="shared" si="0"/>
        <v>4735.7530775908408</v>
      </c>
    </row>
    <row r="10" spans="2:9">
      <c r="B10" s="27">
        <v>2011</v>
      </c>
      <c r="C10" s="29">
        <v>406734</v>
      </c>
      <c r="D10" s="29">
        <v>118491</v>
      </c>
      <c r="E10" s="29">
        <v>17982</v>
      </c>
      <c r="F10" s="29">
        <v>4947.8680965314979</v>
      </c>
      <c r="G10" s="29">
        <v>84.982931999999991</v>
      </c>
      <c r="H10" s="26"/>
      <c r="I10" s="167">
        <f t="shared" si="0"/>
        <v>5032.8510285314978</v>
      </c>
    </row>
    <row r="11" spans="2:9">
      <c r="B11" s="27">
        <v>2012</v>
      </c>
      <c r="C11" s="29">
        <v>468615</v>
      </c>
      <c r="D11" s="29">
        <v>101722</v>
      </c>
      <c r="E11" s="29">
        <v>26159</v>
      </c>
      <c r="F11" s="29">
        <v>5347.8885013470053</v>
      </c>
      <c r="G11" s="29">
        <v>133.93011399999997</v>
      </c>
      <c r="H11" s="26"/>
      <c r="I11" s="167">
        <f t="shared" si="0"/>
        <v>5481.8186153470051</v>
      </c>
    </row>
    <row r="12" spans="2:9">
      <c r="B12" s="27">
        <v>2013</v>
      </c>
      <c r="C12" s="29">
        <v>440604</v>
      </c>
      <c r="D12" s="29">
        <v>106787</v>
      </c>
      <c r="E12" s="29">
        <v>28339</v>
      </c>
      <c r="F12" s="29">
        <v>5148.0372393697107</v>
      </c>
      <c r="G12" s="29">
        <v>133.93011399999997</v>
      </c>
      <c r="H12" s="26"/>
      <c r="I12" s="167">
        <f t="shared" si="0"/>
        <v>5281.9673533697105</v>
      </c>
    </row>
    <row r="13" spans="2:9">
      <c r="B13" s="66">
        <v>2014</v>
      </c>
      <c r="C13" s="29">
        <v>463256.7</v>
      </c>
      <c r="D13" s="29">
        <v>121610.65</v>
      </c>
      <c r="E13" s="29">
        <v>24913.91</v>
      </c>
      <c r="F13" s="29">
        <v>5503.4465850111346</v>
      </c>
      <c r="G13" s="29">
        <v>117.74313865999999</v>
      </c>
      <c r="H13" s="26"/>
      <c r="I13" s="167">
        <f t="shared" si="0"/>
        <v>5621.1897236711347</v>
      </c>
    </row>
    <row r="14" spans="2:9">
      <c r="G14" s="28"/>
    </row>
  </sheetData>
  <mergeCells count="3">
    <mergeCell ref="B3:B5"/>
    <mergeCell ref="C3:F3"/>
    <mergeCell ref="B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6"/>
  <sheetViews>
    <sheetView workbookViewId="0">
      <selection activeCell="E21" sqref="E21"/>
    </sheetView>
  </sheetViews>
  <sheetFormatPr defaultRowHeight="15"/>
  <cols>
    <col min="2" max="2" width="23.5703125" customWidth="1"/>
    <col min="3" max="5" width="12.85546875" customWidth="1"/>
  </cols>
  <sheetData>
    <row r="3" spans="2:5">
      <c r="B3" s="94" t="s">
        <v>65</v>
      </c>
      <c r="C3" s="93" t="s">
        <v>63</v>
      </c>
      <c r="D3" s="93"/>
      <c r="E3" s="93"/>
    </row>
    <row r="4" spans="2:5" s="22" customFormat="1">
      <c r="B4" s="95"/>
      <c r="C4" s="69" t="s">
        <v>59</v>
      </c>
      <c r="D4" s="69" t="s">
        <v>61</v>
      </c>
      <c r="E4" s="69" t="s">
        <v>60</v>
      </c>
    </row>
    <row r="5" spans="2:5">
      <c r="B5" s="67" t="s">
        <v>62</v>
      </c>
      <c r="C5" s="68">
        <v>0.09</v>
      </c>
      <c r="D5" s="68">
        <v>0.04</v>
      </c>
      <c r="E5" s="68">
        <v>0.04</v>
      </c>
    </row>
    <row r="6" spans="2:5">
      <c r="B6" s="67" t="s">
        <v>64</v>
      </c>
      <c r="C6" s="68">
        <v>0.12</v>
      </c>
      <c r="D6" s="68">
        <v>0.06</v>
      </c>
      <c r="E6" s="68">
        <v>0.18</v>
      </c>
    </row>
  </sheetData>
  <mergeCells count="2">
    <mergeCell ref="C3:E3"/>
    <mergeCell ref="B3:B4"/>
  </mergeCells>
  <hyperlinks>
    <hyperlink ref="B5" r:id="rId1"/>
    <hyperlink ref="B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13"/>
  <sheetViews>
    <sheetView workbookViewId="0">
      <selection activeCell="A18" sqref="A18"/>
    </sheetView>
  </sheetViews>
  <sheetFormatPr defaultRowHeight="15"/>
  <cols>
    <col min="1" max="1" width="9.140625" style="22"/>
    <col min="2" max="2" width="12.42578125" customWidth="1"/>
    <col min="4" max="4" width="12" customWidth="1"/>
    <col min="14" max="14" width="10.140625" customWidth="1"/>
    <col min="15" max="16" width="13" customWidth="1"/>
    <col min="17" max="17" width="5.42578125" customWidth="1"/>
    <col min="18" max="18" width="13.140625" customWidth="1"/>
    <col min="19" max="19" width="11.5703125" bestFit="1" customWidth="1"/>
    <col min="20" max="20" width="12.85546875" customWidth="1"/>
    <col min="21" max="21" width="11.5703125" bestFit="1" customWidth="1"/>
  </cols>
  <sheetData>
    <row r="2" spans="1:21">
      <c r="B2" s="96" t="s">
        <v>6</v>
      </c>
      <c r="C2" s="96"/>
      <c r="D2" s="96"/>
      <c r="E2" s="96"/>
      <c r="F2" s="96"/>
      <c r="G2" s="96"/>
      <c r="H2" s="96"/>
      <c r="I2" s="96"/>
      <c r="J2" s="96"/>
      <c r="K2" s="96"/>
      <c r="L2" s="96"/>
      <c r="M2" s="96"/>
      <c r="N2" s="96"/>
    </row>
    <row r="3" spans="1:21" ht="25.5" customHeight="1">
      <c r="B3" s="100" t="s">
        <v>0</v>
      </c>
      <c r="C3" s="101"/>
      <c r="D3" s="102"/>
      <c r="E3" s="1" t="s">
        <v>1</v>
      </c>
      <c r="F3" s="103" t="s">
        <v>2</v>
      </c>
      <c r="G3" s="104"/>
      <c r="H3" s="104"/>
      <c r="I3" s="104"/>
      <c r="J3" s="104"/>
      <c r="K3" s="105"/>
      <c r="L3" s="104" t="s">
        <v>3</v>
      </c>
      <c r="M3" s="104"/>
      <c r="N3" s="104"/>
      <c r="O3" s="98" t="s">
        <v>4</v>
      </c>
      <c r="P3" s="99"/>
      <c r="Q3" s="24"/>
      <c r="R3" s="24"/>
      <c r="S3" s="24"/>
      <c r="T3" s="24"/>
      <c r="U3" s="24"/>
    </row>
    <row r="4" spans="1:21" ht="60">
      <c r="A4" s="23" t="s">
        <v>5</v>
      </c>
      <c r="B4" s="2" t="s">
        <v>6</v>
      </c>
      <c r="C4" s="3" t="s">
        <v>7</v>
      </c>
      <c r="D4" s="4" t="s">
        <v>8</v>
      </c>
      <c r="E4" s="5" t="s">
        <v>9</v>
      </c>
      <c r="F4" s="2" t="s">
        <v>10</v>
      </c>
      <c r="G4" s="3" t="s">
        <v>11</v>
      </c>
      <c r="H4" s="3" t="s">
        <v>12</v>
      </c>
      <c r="I4" s="3" t="s">
        <v>13</v>
      </c>
      <c r="J4" s="3" t="s">
        <v>14</v>
      </c>
      <c r="K4" s="6" t="s">
        <v>15</v>
      </c>
      <c r="L4" s="7" t="s">
        <v>12</v>
      </c>
      <c r="M4" s="3" t="s">
        <v>13</v>
      </c>
      <c r="N4" s="3" t="s">
        <v>14</v>
      </c>
      <c r="O4" s="23" t="s">
        <v>16</v>
      </c>
      <c r="P4" s="23" t="s">
        <v>17</v>
      </c>
      <c r="Q4" s="23"/>
      <c r="R4" s="97" t="s">
        <v>25</v>
      </c>
      <c r="S4" s="97"/>
      <c r="T4" s="97" t="s">
        <v>26</v>
      </c>
      <c r="U4" s="97"/>
    </row>
    <row r="5" spans="1:21" ht="30.75" thickBot="1">
      <c r="A5" s="23" t="s">
        <v>24</v>
      </c>
      <c r="B5" s="8" t="s">
        <v>18</v>
      </c>
      <c r="C5" s="9" t="s">
        <v>18</v>
      </c>
      <c r="D5" s="10" t="s">
        <v>18</v>
      </c>
      <c r="E5" s="11" t="s">
        <v>18</v>
      </c>
      <c r="F5" s="12" t="s">
        <v>19</v>
      </c>
      <c r="G5" s="13" t="s">
        <v>19</v>
      </c>
      <c r="H5" s="13" t="s">
        <v>19</v>
      </c>
      <c r="I5" s="13" t="s">
        <v>19</v>
      </c>
      <c r="J5" s="13" t="s">
        <v>19</v>
      </c>
      <c r="K5" s="10" t="s">
        <v>19</v>
      </c>
      <c r="L5" s="14" t="s">
        <v>21</v>
      </c>
      <c r="M5" s="14" t="s">
        <v>21</v>
      </c>
      <c r="N5" s="13" t="s">
        <v>20</v>
      </c>
      <c r="O5" s="23" t="s">
        <v>22</v>
      </c>
      <c r="P5" s="23" t="s">
        <v>23</v>
      </c>
      <c r="Q5" s="23"/>
      <c r="R5" s="23" t="s">
        <v>27</v>
      </c>
      <c r="S5" s="23" t="s">
        <v>28</v>
      </c>
      <c r="T5" s="23" t="s">
        <v>27</v>
      </c>
      <c r="U5" s="23" t="s">
        <v>29</v>
      </c>
    </row>
    <row r="6" spans="1:21" ht="15.75" thickTop="1">
      <c r="A6" s="22">
        <v>2007</v>
      </c>
      <c r="B6" s="16">
        <v>41269</v>
      </c>
      <c r="C6" s="17">
        <v>5</v>
      </c>
      <c r="D6" s="15">
        <v>206345</v>
      </c>
      <c r="E6" s="18">
        <v>32</v>
      </c>
      <c r="F6" s="19">
        <v>0.09</v>
      </c>
      <c r="G6" s="20">
        <v>0.43</v>
      </c>
      <c r="H6" s="20">
        <v>0.11</v>
      </c>
      <c r="I6" s="20">
        <v>0.03</v>
      </c>
      <c r="J6" s="20">
        <v>0.34</v>
      </c>
      <c r="K6" s="21">
        <f t="shared" ref="K6:K13" si="0">SUM(F6:J6)</f>
        <v>1</v>
      </c>
      <c r="L6" s="17">
        <v>10</v>
      </c>
      <c r="M6" s="17">
        <v>10</v>
      </c>
      <c r="N6" s="17">
        <v>3</v>
      </c>
      <c r="O6" s="25">
        <v>24.126650329341675</v>
      </c>
      <c r="P6" s="25">
        <v>31.760123727584183</v>
      </c>
      <c r="R6" s="28">
        <v>8253800</v>
      </c>
      <c r="S6" s="28">
        <v>342103.0224805855</v>
      </c>
      <c r="T6" s="28">
        <v>6735100.8000000007</v>
      </c>
      <c r="U6" s="28">
        <v>212061.54162902257</v>
      </c>
    </row>
    <row r="7" spans="1:21">
      <c r="A7" s="22">
        <v>2008</v>
      </c>
      <c r="B7" s="16">
        <v>42093</v>
      </c>
      <c r="C7" s="17">
        <v>5</v>
      </c>
      <c r="D7" s="15">
        <v>210465</v>
      </c>
      <c r="E7" s="18">
        <v>32</v>
      </c>
      <c r="F7" s="19">
        <v>0.09</v>
      </c>
      <c r="G7" s="20">
        <v>0.43</v>
      </c>
      <c r="H7" s="20">
        <v>0.11</v>
      </c>
      <c r="I7" s="20">
        <v>0.03</v>
      </c>
      <c r="J7" s="20">
        <v>0.34</v>
      </c>
      <c r="K7" s="21">
        <f t="shared" si="0"/>
        <v>1</v>
      </c>
      <c r="L7" s="17">
        <v>10</v>
      </c>
      <c r="M7" s="17">
        <v>10</v>
      </c>
      <c r="N7" s="17">
        <v>3</v>
      </c>
      <c r="O7" s="25">
        <v>24.255588465167765</v>
      </c>
      <c r="P7" s="25">
        <v>32.355773005202046</v>
      </c>
      <c r="R7" s="28">
        <v>8418600</v>
      </c>
      <c r="S7" s="28">
        <v>347078.77782843856</v>
      </c>
      <c r="T7" s="28">
        <v>6869577.6000000006</v>
      </c>
      <c r="U7" s="28">
        <v>212313.81487611297</v>
      </c>
    </row>
    <row r="8" spans="1:21">
      <c r="A8" s="22">
        <v>2009</v>
      </c>
      <c r="B8" s="16">
        <v>42102</v>
      </c>
      <c r="C8" s="17">
        <v>5</v>
      </c>
      <c r="D8" s="15">
        <v>210510</v>
      </c>
      <c r="E8" s="18">
        <v>32</v>
      </c>
      <c r="F8" s="19">
        <v>0.09</v>
      </c>
      <c r="G8" s="20">
        <v>0.43</v>
      </c>
      <c r="H8" s="20">
        <v>0.11</v>
      </c>
      <c r="I8" s="20">
        <v>0.03</v>
      </c>
      <c r="J8" s="20">
        <v>0.34</v>
      </c>
      <c r="K8" s="21">
        <f t="shared" si="0"/>
        <v>1</v>
      </c>
      <c r="L8" s="17">
        <v>10</v>
      </c>
      <c r="M8" s="17">
        <v>10</v>
      </c>
      <c r="N8" s="17">
        <v>3</v>
      </c>
      <c r="O8" s="25">
        <v>24.174774920539654</v>
      </c>
      <c r="P8" s="25">
        <v>31.931899920524913</v>
      </c>
      <c r="R8" s="28">
        <v>8420400</v>
      </c>
      <c r="S8" s="28">
        <v>348313.4807946345</v>
      </c>
      <c r="T8" s="28">
        <v>6871046.4000000004</v>
      </c>
      <c r="U8" s="28">
        <v>215178.1264848412</v>
      </c>
    </row>
    <row r="9" spans="1:21">
      <c r="A9" s="22">
        <v>2010</v>
      </c>
      <c r="B9" s="16">
        <v>42991</v>
      </c>
      <c r="C9" s="17">
        <v>5</v>
      </c>
      <c r="D9" s="15">
        <v>214955</v>
      </c>
      <c r="E9" s="18">
        <v>32</v>
      </c>
      <c r="F9" s="19">
        <v>0.09</v>
      </c>
      <c r="G9" s="20">
        <v>0.43</v>
      </c>
      <c r="H9" s="20">
        <v>0.11</v>
      </c>
      <c r="I9" s="20">
        <v>0.03</v>
      </c>
      <c r="J9" s="20">
        <v>0.34</v>
      </c>
      <c r="K9" s="21">
        <f t="shared" si="0"/>
        <v>1</v>
      </c>
      <c r="L9" s="17">
        <v>10</v>
      </c>
      <c r="M9" s="17">
        <v>10</v>
      </c>
      <c r="N9" s="17">
        <v>3</v>
      </c>
      <c r="O9" s="25">
        <v>24.170169641796043</v>
      </c>
      <c r="P9" s="25">
        <v>31.931899920524913</v>
      </c>
      <c r="R9" s="28">
        <v>8598200</v>
      </c>
      <c r="S9" s="28">
        <v>355736.02202326467</v>
      </c>
      <c r="T9" s="28">
        <v>7016131.2000000011</v>
      </c>
      <c r="U9" s="28">
        <v>219721.69577953088</v>
      </c>
    </row>
    <row r="10" spans="1:21">
      <c r="A10" s="22">
        <v>2011</v>
      </c>
      <c r="B10" s="16">
        <v>43678</v>
      </c>
      <c r="C10" s="17">
        <v>5</v>
      </c>
      <c r="D10" s="15">
        <v>218390</v>
      </c>
      <c r="E10" s="18">
        <v>32</v>
      </c>
      <c r="F10" s="19">
        <v>0.11799999999999999</v>
      </c>
      <c r="G10" s="20">
        <v>0.43020000000000003</v>
      </c>
      <c r="H10" s="20">
        <v>9.3899999999999997E-2</v>
      </c>
      <c r="I10" s="20">
        <v>1.9900000000000001E-2</v>
      </c>
      <c r="J10" s="20">
        <v>0.33800000000000002</v>
      </c>
      <c r="K10" s="21">
        <f t="shared" si="0"/>
        <v>1</v>
      </c>
      <c r="L10" s="17">
        <v>10</v>
      </c>
      <c r="M10" s="17">
        <v>10</v>
      </c>
      <c r="N10" s="17">
        <v>3</v>
      </c>
      <c r="O10" s="25">
        <v>24.170169641796043</v>
      </c>
      <c r="P10" s="25">
        <v>31.931899920524913</v>
      </c>
      <c r="R10" s="28">
        <v>7257536.4799999995</v>
      </c>
      <c r="S10" s="28">
        <v>300268.33024166996</v>
      </c>
      <c r="T10" s="28">
        <v>7086318.7200000007</v>
      </c>
      <c r="U10" s="28">
        <v>221919.73348397968</v>
      </c>
    </row>
    <row r="11" spans="1:21">
      <c r="A11" s="22">
        <v>2012</v>
      </c>
      <c r="B11" s="16">
        <v>43601</v>
      </c>
      <c r="C11" s="17">
        <v>5</v>
      </c>
      <c r="D11" s="15">
        <v>218005</v>
      </c>
      <c r="E11" s="18">
        <v>32</v>
      </c>
      <c r="F11" s="19">
        <v>0.11799999999999999</v>
      </c>
      <c r="G11" s="20">
        <v>0.43020000000000003</v>
      </c>
      <c r="H11" s="20">
        <v>9.3899999999999997E-2</v>
      </c>
      <c r="I11" s="20">
        <v>1.9900000000000001E-2</v>
      </c>
      <c r="J11" s="20">
        <v>0.33800000000000002</v>
      </c>
      <c r="K11" s="21">
        <f t="shared" si="0"/>
        <v>1</v>
      </c>
      <c r="L11" s="17">
        <v>10</v>
      </c>
      <c r="M11" s="17">
        <v>10</v>
      </c>
      <c r="N11" s="17">
        <v>3</v>
      </c>
      <c r="O11" s="25">
        <v>24.170169641796043</v>
      </c>
      <c r="P11" s="25">
        <v>31.931899920524913</v>
      </c>
      <c r="R11" s="28">
        <v>7244742.1600000001</v>
      </c>
      <c r="S11" s="28">
        <v>299738.98683243402</v>
      </c>
      <c r="T11" s="28">
        <v>7073826.2400000002</v>
      </c>
      <c r="U11" s="28">
        <v>221528.51091247305</v>
      </c>
    </row>
    <row r="12" spans="1:21">
      <c r="A12" s="22">
        <v>2013</v>
      </c>
      <c r="B12" s="16">
        <v>44197</v>
      </c>
      <c r="C12" s="17">
        <v>5</v>
      </c>
      <c r="D12" s="15">
        <v>220985</v>
      </c>
      <c r="E12" s="18">
        <v>32</v>
      </c>
      <c r="F12" s="19">
        <v>0.11799999999999999</v>
      </c>
      <c r="G12" s="20">
        <v>0.43020000000000003</v>
      </c>
      <c r="H12" s="20">
        <v>9.3899999999999997E-2</v>
      </c>
      <c r="I12" s="20">
        <v>1.9900000000000001E-2</v>
      </c>
      <c r="J12" s="20">
        <v>0.33800000000000002</v>
      </c>
      <c r="K12" s="21">
        <f t="shared" si="0"/>
        <v>1</v>
      </c>
      <c r="L12" s="17">
        <v>10</v>
      </c>
      <c r="M12" s="17">
        <v>10</v>
      </c>
      <c r="N12" s="17">
        <v>3</v>
      </c>
      <c r="O12" s="25">
        <v>24.170169641796043</v>
      </c>
      <c r="P12" s="25">
        <v>31.931899920524913</v>
      </c>
      <c r="R12" s="28">
        <v>7343773.5200000005</v>
      </c>
      <c r="S12" s="28">
        <v>303836.24231171503</v>
      </c>
      <c r="T12" s="28">
        <v>7170521.2800000012</v>
      </c>
      <c r="U12" s="28">
        <v>224556.67523218671</v>
      </c>
    </row>
    <row r="13" spans="1:21">
      <c r="A13" s="22">
        <v>2014</v>
      </c>
      <c r="B13" s="16">
        <v>44580</v>
      </c>
      <c r="C13" s="17">
        <v>5</v>
      </c>
      <c r="D13" s="15">
        <v>222900</v>
      </c>
      <c r="E13" s="18">
        <v>32</v>
      </c>
      <c r="F13" s="19">
        <v>0.12</v>
      </c>
      <c r="G13" s="20">
        <v>0.43</v>
      </c>
      <c r="H13" s="20">
        <v>0.09</v>
      </c>
      <c r="I13" s="20">
        <v>0.02</v>
      </c>
      <c r="J13" s="20">
        <v>0.34</v>
      </c>
      <c r="K13" s="21">
        <f t="shared" si="0"/>
        <v>1</v>
      </c>
      <c r="L13" s="17">
        <v>10</v>
      </c>
      <c r="M13" s="17">
        <v>10</v>
      </c>
      <c r="N13" s="17">
        <v>3</v>
      </c>
      <c r="O13" s="25">
        <v>24.170169641796043</v>
      </c>
      <c r="P13" s="25">
        <v>31.931899920524913</v>
      </c>
      <c r="R13" s="28">
        <v>7132800</v>
      </c>
      <c r="S13" s="28">
        <v>295107.56878038915</v>
      </c>
      <c r="T13" s="28">
        <v>7275456</v>
      </c>
      <c r="U13" s="28">
        <v>227842.87869208638</v>
      </c>
    </row>
  </sheetData>
  <mergeCells count="7">
    <mergeCell ref="B2:N2"/>
    <mergeCell ref="R4:S4"/>
    <mergeCell ref="T4:U4"/>
    <mergeCell ref="O3:P3"/>
    <mergeCell ref="B3:D3"/>
    <mergeCell ref="F3:K3"/>
    <mergeCell ref="L3:N3"/>
  </mergeCells>
  <conditionalFormatting sqref="K6:K13">
    <cfRule type="cellIs" priority="1" stopIfTrue="1" operator="equal">
      <formula>0</formula>
    </cfRule>
    <cfRule type="cellIs" dxfId="2" priority="2" stopIfTrue="1" operator="notEqual">
      <formula>1</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13"/>
  <sheetViews>
    <sheetView workbookViewId="0">
      <selection activeCell="P19" sqref="P19"/>
    </sheetView>
  </sheetViews>
  <sheetFormatPr defaultRowHeight="15"/>
  <cols>
    <col min="1" max="1" width="9.140625" style="22"/>
    <col min="2" max="2" width="12.42578125" customWidth="1"/>
    <col min="4" max="4" width="12" customWidth="1"/>
    <col min="14" max="14" width="10.140625" customWidth="1"/>
    <col min="15" max="16" width="13" customWidth="1"/>
    <col min="17" max="17" width="5.42578125" customWidth="1"/>
    <col min="18" max="18" width="13.140625" customWidth="1"/>
    <col min="19" max="19" width="11.5703125" bestFit="1" customWidth="1"/>
    <col min="20" max="20" width="12.85546875" customWidth="1"/>
    <col min="21" max="21" width="9.5703125" bestFit="1" customWidth="1"/>
  </cols>
  <sheetData>
    <row r="2" spans="1:21">
      <c r="B2" s="96" t="s">
        <v>30</v>
      </c>
      <c r="C2" s="96"/>
      <c r="D2" s="96"/>
      <c r="E2" s="96"/>
      <c r="F2" s="96"/>
      <c r="G2" s="96"/>
      <c r="H2" s="96"/>
      <c r="I2" s="96"/>
      <c r="J2" s="96"/>
      <c r="K2" s="96"/>
      <c r="L2" s="96"/>
      <c r="M2" s="96"/>
      <c r="N2" s="96"/>
    </row>
    <row r="3" spans="1:21" ht="25.5" customHeight="1">
      <c r="B3" s="100" t="s">
        <v>0</v>
      </c>
      <c r="C3" s="101"/>
      <c r="D3" s="102"/>
      <c r="E3" s="1" t="s">
        <v>1</v>
      </c>
      <c r="F3" s="103" t="s">
        <v>2</v>
      </c>
      <c r="G3" s="104"/>
      <c r="H3" s="104"/>
      <c r="I3" s="104"/>
      <c r="J3" s="104"/>
      <c r="K3" s="105"/>
      <c r="L3" s="104" t="s">
        <v>3</v>
      </c>
      <c r="M3" s="104"/>
      <c r="N3" s="104"/>
      <c r="O3" s="98" t="s">
        <v>4</v>
      </c>
      <c r="P3" s="99"/>
      <c r="Q3" s="24"/>
      <c r="R3" s="24"/>
      <c r="S3" s="24"/>
      <c r="T3" s="24"/>
      <c r="U3" s="24"/>
    </row>
    <row r="4" spans="1:21" ht="60">
      <c r="A4" s="23" t="s">
        <v>5</v>
      </c>
      <c r="B4" s="2" t="s">
        <v>30</v>
      </c>
      <c r="C4" s="3" t="s">
        <v>7</v>
      </c>
      <c r="D4" s="4" t="s">
        <v>8</v>
      </c>
      <c r="E4" s="5" t="s">
        <v>9</v>
      </c>
      <c r="F4" s="2" t="s">
        <v>10</v>
      </c>
      <c r="G4" s="3" t="s">
        <v>11</v>
      </c>
      <c r="H4" s="3" t="s">
        <v>12</v>
      </c>
      <c r="I4" s="3" t="s">
        <v>13</v>
      </c>
      <c r="J4" s="3" t="s">
        <v>14</v>
      </c>
      <c r="K4" s="6" t="s">
        <v>15</v>
      </c>
      <c r="L4" s="7" t="s">
        <v>12</v>
      </c>
      <c r="M4" s="3" t="s">
        <v>13</v>
      </c>
      <c r="N4" s="3" t="s">
        <v>14</v>
      </c>
      <c r="O4" s="23" t="s">
        <v>16</v>
      </c>
      <c r="P4" s="23" t="s">
        <v>17</v>
      </c>
      <c r="Q4" s="23"/>
      <c r="R4" s="97" t="s">
        <v>25</v>
      </c>
      <c r="S4" s="97"/>
      <c r="T4" s="97" t="s">
        <v>26</v>
      </c>
      <c r="U4" s="97"/>
    </row>
    <row r="5" spans="1:21" ht="30.75" thickBot="1">
      <c r="A5" s="23" t="s">
        <v>24</v>
      </c>
      <c r="B5" s="8" t="s">
        <v>18</v>
      </c>
      <c r="C5" s="9" t="s">
        <v>18</v>
      </c>
      <c r="D5" s="10" t="s">
        <v>18</v>
      </c>
      <c r="E5" s="11" t="s">
        <v>18</v>
      </c>
      <c r="F5" s="12" t="s">
        <v>19</v>
      </c>
      <c r="G5" s="13" t="s">
        <v>19</v>
      </c>
      <c r="H5" s="13" t="s">
        <v>19</v>
      </c>
      <c r="I5" s="13" t="s">
        <v>19</v>
      </c>
      <c r="J5" s="13" t="s">
        <v>19</v>
      </c>
      <c r="K5" s="10" t="s">
        <v>19</v>
      </c>
      <c r="L5" s="14" t="s">
        <v>21</v>
      </c>
      <c r="M5" s="14" t="s">
        <v>21</v>
      </c>
      <c r="N5" s="13" t="s">
        <v>20</v>
      </c>
      <c r="O5" s="23" t="s">
        <v>22</v>
      </c>
      <c r="P5" s="23" t="s">
        <v>23</v>
      </c>
      <c r="Q5" s="23"/>
      <c r="R5" s="23" t="s">
        <v>27</v>
      </c>
      <c r="S5" s="23" t="s">
        <v>28</v>
      </c>
      <c r="T5" s="23" t="s">
        <v>27</v>
      </c>
      <c r="U5" s="23" t="s">
        <v>29</v>
      </c>
    </row>
    <row r="6" spans="1:21" ht="15.75" thickTop="1">
      <c r="A6" s="22">
        <v>2007</v>
      </c>
      <c r="B6" s="16">
        <v>3074</v>
      </c>
      <c r="C6" s="17">
        <v>4.5</v>
      </c>
      <c r="D6" s="15">
        <v>13833</v>
      </c>
      <c r="E6" s="18">
        <v>40</v>
      </c>
      <c r="F6" s="19">
        <v>0.04</v>
      </c>
      <c r="G6" s="20">
        <v>0.03</v>
      </c>
      <c r="H6" s="20">
        <v>0.74</v>
      </c>
      <c r="I6" s="20">
        <v>0.11</v>
      </c>
      <c r="J6" s="20">
        <v>0.08</v>
      </c>
      <c r="K6" s="21">
        <f t="shared" ref="K6:K13" si="0">SUM(F6:J6)</f>
        <v>1</v>
      </c>
      <c r="L6" s="17">
        <v>6.02</v>
      </c>
      <c r="M6" s="17">
        <v>6.02</v>
      </c>
      <c r="N6" s="17">
        <v>3.08</v>
      </c>
      <c r="O6" s="25">
        <v>24.126650329341675</v>
      </c>
      <c r="P6" s="25">
        <v>31.760123727584183</v>
      </c>
      <c r="R6" s="28">
        <v>2648134.1879999996</v>
      </c>
      <c r="S6" s="28">
        <v>109759.71184775143</v>
      </c>
      <c r="T6" s="28">
        <v>136338.04800000001</v>
      </c>
      <c r="U6" s="28">
        <v>4292.7429744736228</v>
      </c>
    </row>
    <row r="7" spans="1:21">
      <c r="A7" s="22">
        <v>2008</v>
      </c>
      <c r="B7" s="16">
        <v>3117</v>
      </c>
      <c r="C7" s="17">
        <v>4.5</v>
      </c>
      <c r="D7" s="15">
        <v>14026.5</v>
      </c>
      <c r="E7" s="18">
        <v>40</v>
      </c>
      <c r="F7" s="19">
        <v>0.04</v>
      </c>
      <c r="G7" s="20">
        <v>0.03</v>
      </c>
      <c r="H7" s="20">
        <v>0.74</v>
      </c>
      <c r="I7" s="20">
        <v>0.11</v>
      </c>
      <c r="J7" s="20">
        <v>0.08</v>
      </c>
      <c r="K7" s="21">
        <f t="shared" si="0"/>
        <v>1</v>
      </c>
      <c r="L7" s="17">
        <v>6.02</v>
      </c>
      <c r="M7" s="17">
        <v>6.02</v>
      </c>
      <c r="N7" s="17">
        <v>3.08</v>
      </c>
      <c r="O7" s="25">
        <v>24.255588465167765</v>
      </c>
      <c r="P7" s="25">
        <v>32.355773005202046</v>
      </c>
      <c r="R7" s="28">
        <v>2685177.054</v>
      </c>
      <c r="S7" s="28">
        <v>110703.43883250032</v>
      </c>
      <c r="T7" s="28">
        <v>138245.18400000001</v>
      </c>
      <c r="U7" s="28">
        <v>4272.6589773569449</v>
      </c>
    </row>
    <row r="8" spans="1:21">
      <c r="A8" s="22">
        <v>2009</v>
      </c>
      <c r="B8" s="16">
        <v>3107</v>
      </c>
      <c r="C8" s="17">
        <v>4.5</v>
      </c>
      <c r="D8" s="15">
        <v>13981.5</v>
      </c>
      <c r="E8" s="18">
        <v>40</v>
      </c>
      <c r="F8" s="19">
        <v>0.04</v>
      </c>
      <c r="G8" s="20">
        <v>0.03</v>
      </c>
      <c r="H8" s="20">
        <v>0.74</v>
      </c>
      <c r="I8" s="20">
        <v>0.11</v>
      </c>
      <c r="J8" s="20">
        <v>0.08</v>
      </c>
      <c r="K8" s="21">
        <f t="shared" si="0"/>
        <v>1</v>
      </c>
      <c r="L8" s="17">
        <v>6.02</v>
      </c>
      <c r="M8" s="17">
        <v>6.02</v>
      </c>
      <c r="N8" s="17">
        <v>3.08</v>
      </c>
      <c r="O8" s="25">
        <v>24.174774920539654</v>
      </c>
      <c r="P8" s="25">
        <v>31.931899920524913</v>
      </c>
      <c r="R8" s="28">
        <v>2676562.4339999999</v>
      </c>
      <c r="S8" s="28">
        <v>110717.16046158128</v>
      </c>
      <c r="T8" s="28">
        <v>137801.66400000002</v>
      </c>
      <c r="U8" s="28">
        <v>4315.485904157712</v>
      </c>
    </row>
    <row r="9" spans="1:21">
      <c r="A9" s="22">
        <v>2010</v>
      </c>
      <c r="B9" s="16">
        <v>3161</v>
      </c>
      <c r="C9" s="17">
        <v>4.5</v>
      </c>
      <c r="D9" s="15">
        <v>14224.5</v>
      </c>
      <c r="E9" s="18">
        <v>40</v>
      </c>
      <c r="F9" s="19">
        <v>0.04</v>
      </c>
      <c r="G9" s="20">
        <v>0.03</v>
      </c>
      <c r="H9" s="20">
        <v>0.74</v>
      </c>
      <c r="I9" s="20">
        <v>0.11</v>
      </c>
      <c r="J9" s="20">
        <v>0.08</v>
      </c>
      <c r="K9" s="21">
        <f t="shared" si="0"/>
        <v>1</v>
      </c>
      <c r="L9" s="17">
        <v>6.02</v>
      </c>
      <c r="M9" s="17">
        <v>6.02</v>
      </c>
      <c r="N9" s="17">
        <v>3.08</v>
      </c>
      <c r="O9" s="25">
        <v>24.170169641796043</v>
      </c>
      <c r="P9" s="25">
        <v>31.931899920524913</v>
      </c>
      <c r="R9" s="28">
        <v>2723081.3819999998</v>
      </c>
      <c r="S9" s="28">
        <v>112662.89903448324</v>
      </c>
      <c r="T9" s="28">
        <v>140196.67200000002</v>
      </c>
      <c r="U9" s="28">
        <v>4390.4895214169701</v>
      </c>
    </row>
    <row r="10" spans="1:21">
      <c r="A10" s="22">
        <v>2011</v>
      </c>
      <c r="B10" s="16">
        <v>3255</v>
      </c>
      <c r="C10" s="17">
        <v>4.5</v>
      </c>
      <c r="D10" s="15">
        <v>14647.5</v>
      </c>
      <c r="E10" s="18">
        <v>40</v>
      </c>
      <c r="F10" s="19">
        <v>0.18</v>
      </c>
      <c r="G10" s="20">
        <v>0.09</v>
      </c>
      <c r="H10" s="20">
        <v>0.51900000000000002</v>
      </c>
      <c r="I10" s="20">
        <v>0.109</v>
      </c>
      <c r="J10" s="20">
        <v>0.10199999999999999</v>
      </c>
      <c r="K10" s="21">
        <f t="shared" si="0"/>
        <v>1</v>
      </c>
      <c r="L10" s="17">
        <v>6.02</v>
      </c>
      <c r="M10" s="17">
        <v>6.02</v>
      </c>
      <c r="N10" s="17">
        <v>3.08</v>
      </c>
      <c r="O10" s="25">
        <v>24.170169641796043</v>
      </c>
      <c r="P10" s="25">
        <v>31.931899920524913</v>
      </c>
      <c r="R10" s="28">
        <v>2022802.173</v>
      </c>
      <c r="S10" s="28">
        <v>83690.027955041238</v>
      </c>
      <c r="T10" s="28">
        <v>184066.34399999998</v>
      </c>
      <c r="U10" s="28">
        <v>5764.3405014459349</v>
      </c>
    </row>
    <row r="11" spans="1:21">
      <c r="A11" s="22">
        <v>2012</v>
      </c>
      <c r="B11" s="16">
        <v>3125</v>
      </c>
      <c r="C11" s="17">
        <v>4.5</v>
      </c>
      <c r="D11" s="15">
        <v>14062.5</v>
      </c>
      <c r="E11" s="18">
        <v>40</v>
      </c>
      <c r="F11" s="19">
        <v>0.18</v>
      </c>
      <c r="G11" s="20">
        <v>0.09</v>
      </c>
      <c r="H11" s="20">
        <v>0.51900000000000002</v>
      </c>
      <c r="I11" s="20">
        <v>0.109</v>
      </c>
      <c r="J11" s="20">
        <v>0.10199999999999999</v>
      </c>
      <c r="K11" s="21">
        <f t="shared" si="0"/>
        <v>1</v>
      </c>
      <c r="L11" s="17">
        <v>6.02</v>
      </c>
      <c r="M11" s="17">
        <v>6.02</v>
      </c>
      <c r="N11" s="17">
        <v>3.08</v>
      </c>
      <c r="O11" s="25">
        <v>24.170169641796043</v>
      </c>
      <c r="P11" s="25">
        <v>31.931899920524913</v>
      </c>
      <c r="R11" s="28">
        <v>1942014.3749999998</v>
      </c>
      <c r="S11" s="28">
        <v>80347.569081260779</v>
      </c>
      <c r="T11" s="28">
        <v>176714.99999999997</v>
      </c>
      <c r="U11" s="28">
        <v>5534.1210651362662</v>
      </c>
    </row>
    <row r="12" spans="1:21">
      <c r="A12" s="22">
        <v>2013</v>
      </c>
      <c r="B12" s="16">
        <v>3095</v>
      </c>
      <c r="C12" s="17">
        <v>4.5</v>
      </c>
      <c r="D12" s="15">
        <v>13927.5</v>
      </c>
      <c r="E12" s="18">
        <v>40</v>
      </c>
      <c r="F12" s="19">
        <v>0.18</v>
      </c>
      <c r="G12" s="20">
        <v>0.09</v>
      </c>
      <c r="H12" s="20">
        <v>0.51900000000000002</v>
      </c>
      <c r="I12" s="20">
        <v>0.109</v>
      </c>
      <c r="J12" s="20">
        <v>0.10199999999999999</v>
      </c>
      <c r="K12" s="21">
        <f t="shared" si="0"/>
        <v>1</v>
      </c>
      <c r="L12" s="17">
        <v>6.02</v>
      </c>
      <c r="M12" s="17">
        <v>6.02</v>
      </c>
      <c r="N12" s="17">
        <v>3.08</v>
      </c>
      <c r="O12" s="25">
        <v>24.170169641796043</v>
      </c>
      <c r="P12" s="25">
        <v>31.931899920524913</v>
      </c>
      <c r="R12" s="28">
        <v>1923371.037</v>
      </c>
      <c r="S12" s="28">
        <v>79576.23241808069</v>
      </c>
      <c r="T12" s="28">
        <v>175018.53599999999</v>
      </c>
      <c r="U12" s="28">
        <v>5480.9935029109583</v>
      </c>
    </row>
    <row r="13" spans="1:21">
      <c r="A13" s="22">
        <v>2014</v>
      </c>
      <c r="B13" s="16">
        <v>3217</v>
      </c>
      <c r="C13" s="17">
        <v>5</v>
      </c>
      <c r="D13" s="15">
        <v>16085</v>
      </c>
      <c r="E13" s="18">
        <v>40</v>
      </c>
      <c r="F13" s="19">
        <v>0.18</v>
      </c>
      <c r="G13" s="20">
        <v>0.09</v>
      </c>
      <c r="H13" s="20">
        <v>0.52</v>
      </c>
      <c r="I13" s="20">
        <v>0.11</v>
      </c>
      <c r="J13" s="20">
        <v>0.1</v>
      </c>
      <c r="K13" s="21">
        <f t="shared" si="0"/>
        <v>1</v>
      </c>
      <c r="L13" s="17">
        <v>6</v>
      </c>
      <c r="M13" s="17">
        <v>6</v>
      </c>
      <c r="N13" s="17">
        <v>3</v>
      </c>
      <c r="O13" s="25">
        <v>24.170169641796043</v>
      </c>
      <c r="P13" s="25">
        <v>31.931899920524913</v>
      </c>
      <c r="R13" s="28">
        <v>2219730</v>
      </c>
      <c r="S13" s="28">
        <v>91837.584630004101</v>
      </c>
      <c r="T13" s="28">
        <v>193020</v>
      </c>
      <c r="U13" s="28">
        <v>6044.7389751441715</v>
      </c>
    </row>
  </sheetData>
  <mergeCells count="7">
    <mergeCell ref="T4:U4"/>
    <mergeCell ref="B2:N2"/>
    <mergeCell ref="B3:D3"/>
    <mergeCell ref="F3:K3"/>
    <mergeCell ref="L3:N3"/>
    <mergeCell ref="O3:P3"/>
    <mergeCell ref="R4:S4"/>
  </mergeCells>
  <conditionalFormatting sqref="K6:K13">
    <cfRule type="cellIs" priority="1" stopIfTrue="1" operator="equal">
      <formula>0</formula>
    </cfRule>
    <cfRule type="cellIs" dxfId="1" priority="2" stopIfTrue="1" operator="notEqual">
      <formula>1</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13"/>
  <sheetViews>
    <sheetView workbookViewId="0">
      <selection activeCell="J17" sqref="J17"/>
    </sheetView>
  </sheetViews>
  <sheetFormatPr defaultRowHeight="15"/>
  <cols>
    <col min="1" max="1" width="9.140625" style="22"/>
    <col min="2" max="2" width="12.42578125" customWidth="1"/>
    <col min="4" max="4" width="12" customWidth="1"/>
    <col min="14" max="14" width="10.140625" customWidth="1"/>
    <col min="15" max="16" width="13" customWidth="1"/>
    <col min="17" max="17" width="5.42578125" customWidth="1"/>
    <col min="18" max="18" width="13.140625" customWidth="1"/>
    <col min="19" max="19" width="11.5703125" bestFit="1" customWidth="1"/>
    <col min="20" max="20" width="12.85546875" customWidth="1"/>
    <col min="21" max="21" width="10.5703125" bestFit="1" customWidth="1"/>
  </cols>
  <sheetData>
    <row r="2" spans="1:21">
      <c r="B2" s="96" t="s">
        <v>31</v>
      </c>
      <c r="C2" s="96"/>
      <c r="D2" s="96"/>
      <c r="E2" s="96"/>
      <c r="F2" s="96"/>
      <c r="G2" s="96"/>
      <c r="H2" s="96"/>
      <c r="I2" s="96"/>
      <c r="J2" s="96"/>
      <c r="K2" s="96"/>
      <c r="L2" s="96"/>
      <c r="M2" s="96"/>
      <c r="N2" s="96"/>
    </row>
    <row r="3" spans="1:21" ht="25.5" customHeight="1">
      <c r="B3" s="100" t="s">
        <v>0</v>
      </c>
      <c r="C3" s="101"/>
      <c r="D3" s="102"/>
      <c r="E3" s="1" t="s">
        <v>1</v>
      </c>
      <c r="F3" s="103" t="s">
        <v>2</v>
      </c>
      <c r="G3" s="104"/>
      <c r="H3" s="104"/>
      <c r="I3" s="104"/>
      <c r="J3" s="104"/>
      <c r="K3" s="105"/>
      <c r="L3" s="104" t="s">
        <v>3</v>
      </c>
      <c r="M3" s="104"/>
      <c r="N3" s="104"/>
      <c r="O3" s="98" t="s">
        <v>4</v>
      </c>
      <c r="P3" s="99"/>
      <c r="Q3" s="24"/>
      <c r="R3" s="24"/>
      <c r="S3" s="24"/>
      <c r="T3" s="24"/>
      <c r="U3" s="24"/>
    </row>
    <row r="4" spans="1:21" ht="60">
      <c r="A4" s="23" t="s">
        <v>5</v>
      </c>
      <c r="B4" s="2" t="s">
        <v>31</v>
      </c>
      <c r="C4" s="3" t="s">
        <v>7</v>
      </c>
      <c r="D4" s="4" t="s">
        <v>8</v>
      </c>
      <c r="E4" s="5" t="s">
        <v>9</v>
      </c>
      <c r="F4" s="2" t="s">
        <v>10</v>
      </c>
      <c r="G4" s="3" t="s">
        <v>11</v>
      </c>
      <c r="H4" s="3" t="s">
        <v>12</v>
      </c>
      <c r="I4" s="3" t="s">
        <v>13</v>
      </c>
      <c r="J4" s="3" t="s">
        <v>14</v>
      </c>
      <c r="K4" s="6" t="s">
        <v>15</v>
      </c>
      <c r="L4" s="7" t="s">
        <v>12</v>
      </c>
      <c r="M4" s="3" t="s">
        <v>13</v>
      </c>
      <c r="N4" s="3" t="s">
        <v>14</v>
      </c>
      <c r="O4" s="23" t="s">
        <v>16</v>
      </c>
      <c r="P4" s="23" t="s">
        <v>17</v>
      </c>
      <c r="Q4" s="23"/>
      <c r="R4" s="97" t="s">
        <v>25</v>
      </c>
      <c r="S4" s="97"/>
      <c r="T4" s="97" t="s">
        <v>26</v>
      </c>
      <c r="U4" s="97"/>
    </row>
    <row r="5" spans="1:21" ht="30.75" thickBot="1">
      <c r="A5" s="23" t="s">
        <v>24</v>
      </c>
      <c r="B5" s="8" t="s">
        <v>18</v>
      </c>
      <c r="C5" s="9" t="s">
        <v>18</v>
      </c>
      <c r="D5" s="10" t="s">
        <v>18</v>
      </c>
      <c r="E5" s="11" t="s">
        <v>18</v>
      </c>
      <c r="F5" s="12" t="s">
        <v>19</v>
      </c>
      <c r="G5" s="13" t="s">
        <v>19</v>
      </c>
      <c r="H5" s="13" t="s">
        <v>19</v>
      </c>
      <c r="I5" s="13" t="s">
        <v>19</v>
      </c>
      <c r="J5" s="13" t="s">
        <v>19</v>
      </c>
      <c r="K5" s="10" t="s">
        <v>19</v>
      </c>
      <c r="L5" s="14" t="s">
        <v>21</v>
      </c>
      <c r="M5" s="14" t="s">
        <v>21</v>
      </c>
      <c r="N5" s="13" t="s">
        <v>20</v>
      </c>
      <c r="O5" s="23" t="s">
        <v>22</v>
      </c>
      <c r="P5" s="23" t="s">
        <v>23</v>
      </c>
      <c r="Q5" s="23"/>
      <c r="R5" s="23" t="s">
        <v>27</v>
      </c>
      <c r="S5" s="23" t="s">
        <v>28</v>
      </c>
      <c r="T5" s="23" t="s">
        <v>27</v>
      </c>
      <c r="U5" s="23" t="s">
        <v>29</v>
      </c>
    </row>
    <row r="6" spans="1:21" ht="15.75" thickTop="1">
      <c r="A6" s="22">
        <v>2007</v>
      </c>
      <c r="B6" s="16">
        <v>7972</v>
      </c>
      <c r="C6" s="17">
        <v>4.5</v>
      </c>
      <c r="D6" s="15">
        <v>35874</v>
      </c>
      <c r="E6" s="18">
        <v>48</v>
      </c>
      <c r="F6" s="19">
        <v>0.04</v>
      </c>
      <c r="G6" s="20">
        <v>0.03</v>
      </c>
      <c r="H6" s="20">
        <v>0.74</v>
      </c>
      <c r="I6" s="20">
        <v>0.11</v>
      </c>
      <c r="J6" s="20">
        <v>0.08</v>
      </c>
      <c r="K6" s="21">
        <f t="shared" ref="K6:K13" si="0">SUM(F6:J6)</f>
        <v>1</v>
      </c>
      <c r="L6" s="17">
        <v>9.4</v>
      </c>
      <c r="M6" s="17">
        <v>9.4</v>
      </c>
      <c r="N6" s="17">
        <v>3</v>
      </c>
      <c r="O6" s="25">
        <v>24.126650329341675</v>
      </c>
      <c r="P6" s="25">
        <v>31.760123727584183</v>
      </c>
      <c r="R6" s="28">
        <v>12868147.296</v>
      </c>
      <c r="S6" s="28">
        <v>533358.22090273246</v>
      </c>
      <c r="T6" s="28">
        <v>413268.47999999998</v>
      </c>
      <c r="U6" s="28">
        <v>13012.181046419211</v>
      </c>
    </row>
    <row r="7" spans="1:21">
      <c r="A7" s="22">
        <v>2008</v>
      </c>
      <c r="B7" s="16">
        <v>8226</v>
      </c>
      <c r="C7" s="17">
        <v>4.5</v>
      </c>
      <c r="D7" s="15">
        <v>37017</v>
      </c>
      <c r="E7" s="18">
        <v>48</v>
      </c>
      <c r="F7" s="19">
        <v>0.04</v>
      </c>
      <c r="G7" s="20">
        <v>0.03</v>
      </c>
      <c r="H7" s="20">
        <v>0.74</v>
      </c>
      <c r="I7" s="20">
        <v>0.11</v>
      </c>
      <c r="J7" s="20">
        <v>0.08</v>
      </c>
      <c r="K7" s="21">
        <f t="shared" si="0"/>
        <v>1</v>
      </c>
      <c r="L7" s="17">
        <v>9.4</v>
      </c>
      <c r="M7" s="17">
        <v>9.4</v>
      </c>
      <c r="N7" s="17">
        <v>3</v>
      </c>
      <c r="O7" s="25">
        <v>24.255588465167765</v>
      </c>
      <c r="P7" s="25">
        <v>32.355773005202046</v>
      </c>
      <c r="R7" s="28">
        <v>13278145.968</v>
      </c>
      <c r="S7" s="28">
        <v>547426.25548203383</v>
      </c>
      <c r="T7" s="28">
        <v>426435.83999999997</v>
      </c>
      <c r="U7" s="28">
        <v>13179.590545756368</v>
      </c>
    </row>
    <row r="8" spans="1:21">
      <c r="A8" s="22">
        <v>2009</v>
      </c>
      <c r="B8" s="16">
        <v>8323</v>
      </c>
      <c r="C8" s="17">
        <v>4.5</v>
      </c>
      <c r="D8" s="15">
        <v>37453.5</v>
      </c>
      <c r="E8" s="18">
        <v>48</v>
      </c>
      <c r="F8" s="19">
        <v>0.04</v>
      </c>
      <c r="G8" s="20">
        <v>0.03</v>
      </c>
      <c r="H8" s="20">
        <v>0.74</v>
      </c>
      <c r="I8" s="20">
        <v>0.11</v>
      </c>
      <c r="J8" s="20">
        <v>0.08</v>
      </c>
      <c r="K8" s="21">
        <f t="shared" si="0"/>
        <v>1</v>
      </c>
      <c r="L8" s="17">
        <v>9.4</v>
      </c>
      <c r="M8" s="17">
        <v>9.4</v>
      </c>
      <c r="N8" s="17">
        <v>3</v>
      </c>
      <c r="O8" s="25">
        <v>24.174774920539654</v>
      </c>
      <c r="P8" s="25">
        <v>31.931899920524913</v>
      </c>
      <c r="R8" s="28">
        <v>13434720.264</v>
      </c>
      <c r="S8" s="28">
        <v>555733.00302314037</v>
      </c>
      <c r="T8" s="28">
        <v>431464.32</v>
      </c>
      <c r="U8" s="28">
        <v>13512.015291099766</v>
      </c>
    </row>
    <row r="9" spans="1:21">
      <c r="A9" s="22">
        <v>2010</v>
      </c>
      <c r="B9" s="16">
        <v>8595</v>
      </c>
      <c r="C9" s="17">
        <v>4.5</v>
      </c>
      <c r="D9" s="15">
        <v>38677.5</v>
      </c>
      <c r="E9" s="18">
        <v>48</v>
      </c>
      <c r="F9" s="19">
        <v>0.04</v>
      </c>
      <c r="G9" s="20">
        <v>0.03</v>
      </c>
      <c r="H9" s="20">
        <v>0.74</v>
      </c>
      <c r="I9" s="20">
        <v>0.11</v>
      </c>
      <c r="J9" s="20">
        <v>0.08</v>
      </c>
      <c r="K9" s="21">
        <f t="shared" si="0"/>
        <v>1</v>
      </c>
      <c r="L9" s="17">
        <v>9.4</v>
      </c>
      <c r="M9" s="17">
        <v>9.4</v>
      </c>
      <c r="N9" s="17">
        <v>3</v>
      </c>
      <c r="O9" s="25">
        <v>24.170169641796043</v>
      </c>
      <c r="P9" s="25">
        <v>31.931899920524913</v>
      </c>
      <c r="R9" s="28">
        <v>13873773.960000001</v>
      </c>
      <c r="S9" s="28">
        <v>574003.99606666004</v>
      </c>
      <c r="T9" s="28">
        <v>445564.80000000005</v>
      </c>
      <c r="U9" s="28">
        <v>13953.595029076354</v>
      </c>
    </row>
    <row r="10" spans="1:21">
      <c r="A10" s="22">
        <v>2011</v>
      </c>
      <c r="B10" s="16">
        <v>8401</v>
      </c>
      <c r="C10" s="17">
        <v>4.5</v>
      </c>
      <c r="D10" s="15">
        <v>37804.5</v>
      </c>
      <c r="E10" s="18">
        <v>48</v>
      </c>
      <c r="F10" s="19">
        <v>6.4000000000000001E-2</v>
      </c>
      <c r="G10" s="20">
        <v>5.3999999999999999E-2</v>
      </c>
      <c r="H10" s="20">
        <v>0.65200000000000002</v>
      </c>
      <c r="I10" s="20">
        <v>0.13200000000000001</v>
      </c>
      <c r="J10" s="20">
        <v>9.8000000000000004E-2</v>
      </c>
      <c r="K10" s="21">
        <f t="shared" si="0"/>
        <v>1</v>
      </c>
      <c r="L10" s="17">
        <v>9.4</v>
      </c>
      <c r="M10" s="17">
        <v>9.4</v>
      </c>
      <c r="N10" s="17">
        <v>3</v>
      </c>
      <c r="O10" s="25">
        <v>24.170169641796043</v>
      </c>
      <c r="P10" s="25">
        <v>31.931899920524913</v>
      </c>
      <c r="R10" s="28">
        <v>12247206.3072</v>
      </c>
      <c r="S10" s="28">
        <v>506707.50303802715</v>
      </c>
      <c r="T10" s="28">
        <v>533497.10400000005</v>
      </c>
      <c r="U10" s="28">
        <v>16707.339849110682</v>
      </c>
    </row>
    <row r="11" spans="1:21">
      <c r="A11" s="22">
        <v>2012</v>
      </c>
      <c r="B11" s="16">
        <v>7780</v>
      </c>
      <c r="C11" s="17">
        <v>4.5</v>
      </c>
      <c r="D11" s="15">
        <v>35010</v>
      </c>
      <c r="E11" s="18">
        <v>48</v>
      </c>
      <c r="F11" s="19">
        <v>6.4000000000000001E-2</v>
      </c>
      <c r="G11" s="20">
        <v>5.3999999999999999E-2</v>
      </c>
      <c r="H11" s="20">
        <v>0.65200000000000002</v>
      </c>
      <c r="I11" s="20">
        <v>0.13200000000000001</v>
      </c>
      <c r="J11" s="20">
        <v>9.8000000000000004E-2</v>
      </c>
      <c r="K11" s="21">
        <f t="shared" si="0"/>
        <v>1</v>
      </c>
      <c r="L11" s="17">
        <v>9.4</v>
      </c>
      <c r="M11" s="17">
        <v>9.4</v>
      </c>
      <c r="N11" s="17">
        <v>3</v>
      </c>
      <c r="O11" s="25">
        <v>24.170169641796043</v>
      </c>
      <c r="P11" s="25">
        <v>31.931899920524913</v>
      </c>
      <c r="R11" s="28">
        <v>11341895.616</v>
      </c>
      <c r="S11" s="28">
        <v>469251.80021852773</v>
      </c>
      <c r="T11" s="28">
        <v>494061.12</v>
      </c>
      <c r="U11" s="28">
        <v>15472.337105830387</v>
      </c>
    </row>
    <row r="12" spans="1:21">
      <c r="A12" s="22">
        <v>2013</v>
      </c>
      <c r="B12" s="16">
        <v>7725</v>
      </c>
      <c r="C12" s="17">
        <v>4.5</v>
      </c>
      <c r="D12" s="15">
        <v>34762.5</v>
      </c>
      <c r="E12" s="18">
        <v>48</v>
      </c>
      <c r="F12" s="19">
        <v>6.4000000000000001E-2</v>
      </c>
      <c r="G12" s="20">
        <v>5.3999999999999999E-2</v>
      </c>
      <c r="H12" s="20">
        <v>0.65200000000000002</v>
      </c>
      <c r="I12" s="20">
        <v>0.13200000000000001</v>
      </c>
      <c r="J12" s="20">
        <v>9.8000000000000004E-2</v>
      </c>
      <c r="K12" s="21">
        <f t="shared" si="0"/>
        <v>1</v>
      </c>
      <c r="L12" s="17">
        <v>9.4</v>
      </c>
      <c r="M12" s="17">
        <v>9.4</v>
      </c>
      <c r="N12" s="17">
        <v>3</v>
      </c>
      <c r="O12" s="25">
        <v>24.170169641796043</v>
      </c>
      <c r="P12" s="25">
        <v>31.931899920524913</v>
      </c>
      <c r="R12" s="28">
        <v>11261715.119999999</v>
      </c>
      <c r="S12" s="28">
        <v>465934.46744063316</v>
      </c>
      <c r="T12" s="28">
        <v>490568.4</v>
      </c>
      <c r="U12" s="28">
        <v>15362.956830660636</v>
      </c>
    </row>
    <row r="13" spans="1:21">
      <c r="A13" s="22">
        <v>2014</v>
      </c>
      <c r="B13" s="16">
        <v>8120</v>
      </c>
      <c r="C13" s="17">
        <v>5</v>
      </c>
      <c r="D13" s="15">
        <v>40600</v>
      </c>
      <c r="E13" s="18">
        <v>48</v>
      </c>
      <c r="F13" s="19">
        <v>6.4000000000000001E-2</v>
      </c>
      <c r="G13" s="20">
        <v>5.3999999999999999E-2</v>
      </c>
      <c r="H13" s="20">
        <v>0.65200000000000002</v>
      </c>
      <c r="I13" s="20">
        <v>0.13200000000000001</v>
      </c>
      <c r="J13" s="20">
        <v>9.8000000000000004E-2</v>
      </c>
      <c r="K13" s="21">
        <f t="shared" si="0"/>
        <v>1</v>
      </c>
      <c r="L13" s="17">
        <v>9</v>
      </c>
      <c r="M13" s="17">
        <v>9</v>
      </c>
      <c r="N13" s="17">
        <v>3</v>
      </c>
      <c r="O13" s="25">
        <v>24.170169641796043</v>
      </c>
      <c r="P13" s="25">
        <v>31.931899920524913</v>
      </c>
      <c r="R13" s="28">
        <v>12593145.6</v>
      </c>
      <c r="S13" s="28">
        <v>521020.15776601824</v>
      </c>
      <c r="T13" s="28">
        <v>572947.19999999995</v>
      </c>
      <c r="U13" s="28">
        <v>17942.784532896705</v>
      </c>
    </row>
  </sheetData>
  <mergeCells count="7">
    <mergeCell ref="T4:U4"/>
    <mergeCell ref="B2:N2"/>
    <mergeCell ref="B3:D3"/>
    <mergeCell ref="F3:K3"/>
    <mergeCell ref="L3:N3"/>
    <mergeCell ref="O3:P3"/>
    <mergeCell ref="R4:S4"/>
  </mergeCells>
  <conditionalFormatting sqref="K6:K13">
    <cfRule type="cellIs" priority="1" stopIfTrue="1" operator="equal">
      <formula>0</formula>
    </cfRule>
    <cfRule type="cellIs" dxfId="0" priority="2" stopIfTrue="1" operator="notEqual">
      <formula>1</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workbookViewId="0">
      <selection activeCell="P9" sqref="P9"/>
    </sheetView>
  </sheetViews>
  <sheetFormatPr defaultRowHeight="15"/>
  <cols>
    <col min="2" max="2" width="10" customWidth="1"/>
    <col min="3" max="3" width="11.85546875" customWidth="1"/>
    <col min="4" max="4" width="9.7109375" customWidth="1"/>
    <col min="5" max="5" width="16.5703125" customWidth="1"/>
    <col min="6" max="6" width="12.7109375" customWidth="1"/>
    <col min="7" max="7" width="12.28515625" customWidth="1"/>
    <col min="8" max="8" width="20.7109375" customWidth="1"/>
    <col min="11" max="11" width="19.85546875" customWidth="1"/>
    <col min="245" max="245" width="16.85546875" bestFit="1" customWidth="1"/>
    <col min="246" max="246" width="8.5703125" customWidth="1"/>
    <col min="247" max="251" width="0" hidden="1" customWidth="1"/>
    <col min="254" max="254" width="16.85546875" bestFit="1" customWidth="1"/>
    <col min="255" max="256" width="8.5703125" customWidth="1"/>
    <col min="258" max="258" width="16.85546875" bestFit="1" customWidth="1"/>
    <col min="264" max="264" width="14.28515625" bestFit="1" customWidth="1"/>
    <col min="501" max="501" width="16.85546875" bestFit="1" customWidth="1"/>
    <col min="502" max="502" width="8.5703125" customWidth="1"/>
    <col min="503" max="507" width="0" hidden="1" customWidth="1"/>
    <col min="510" max="510" width="16.85546875" bestFit="1" customWidth="1"/>
    <col min="511" max="512" width="8.5703125" customWidth="1"/>
    <col min="514" max="514" width="16.85546875" bestFit="1" customWidth="1"/>
    <col min="520" max="520" width="14.28515625" bestFit="1" customWidth="1"/>
    <col min="757" max="757" width="16.85546875" bestFit="1" customWidth="1"/>
    <col min="758" max="758" width="8.5703125" customWidth="1"/>
    <col min="759" max="763" width="0" hidden="1" customWidth="1"/>
    <col min="766" max="766" width="16.85546875" bestFit="1" customWidth="1"/>
    <col min="767" max="768" width="8.5703125" customWidth="1"/>
    <col min="770" max="770" width="16.85546875" bestFit="1" customWidth="1"/>
    <col min="776" max="776" width="14.28515625" bestFit="1" customWidth="1"/>
    <col min="1013" max="1013" width="16.85546875" bestFit="1" customWidth="1"/>
    <col min="1014" max="1014" width="8.5703125" customWidth="1"/>
    <col min="1015" max="1019" width="0" hidden="1" customWidth="1"/>
    <col min="1022" max="1022" width="16.85546875" bestFit="1" customWidth="1"/>
    <col min="1023" max="1024" width="8.5703125" customWidth="1"/>
    <col min="1026" max="1026" width="16.85546875" bestFit="1" customWidth="1"/>
    <col min="1032" max="1032" width="14.28515625" bestFit="1" customWidth="1"/>
    <col min="1269" max="1269" width="16.85546875" bestFit="1" customWidth="1"/>
    <col min="1270" max="1270" width="8.5703125" customWidth="1"/>
    <col min="1271" max="1275" width="0" hidden="1" customWidth="1"/>
    <col min="1278" max="1278" width="16.85546875" bestFit="1" customWidth="1"/>
    <col min="1279" max="1280" width="8.5703125" customWidth="1"/>
    <col min="1282" max="1282" width="16.85546875" bestFit="1" customWidth="1"/>
    <col min="1288" max="1288" width="14.28515625" bestFit="1" customWidth="1"/>
    <col min="1525" max="1525" width="16.85546875" bestFit="1" customWidth="1"/>
    <col min="1526" max="1526" width="8.5703125" customWidth="1"/>
    <col min="1527" max="1531" width="0" hidden="1" customWidth="1"/>
    <col min="1534" max="1534" width="16.85546875" bestFit="1" customWidth="1"/>
    <col min="1535" max="1536" width="8.5703125" customWidth="1"/>
    <col min="1538" max="1538" width="16.85546875" bestFit="1" customWidth="1"/>
    <col min="1544" max="1544" width="14.28515625" bestFit="1" customWidth="1"/>
    <col min="1781" max="1781" width="16.85546875" bestFit="1" customWidth="1"/>
    <col min="1782" max="1782" width="8.5703125" customWidth="1"/>
    <col min="1783" max="1787" width="0" hidden="1" customWidth="1"/>
    <col min="1790" max="1790" width="16.85546875" bestFit="1" customWidth="1"/>
    <col min="1791" max="1792" width="8.5703125" customWidth="1"/>
    <col min="1794" max="1794" width="16.85546875" bestFit="1" customWidth="1"/>
    <col min="1800" max="1800" width="14.28515625" bestFit="1" customWidth="1"/>
    <col min="2037" max="2037" width="16.85546875" bestFit="1" customWidth="1"/>
    <col min="2038" max="2038" width="8.5703125" customWidth="1"/>
    <col min="2039" max="2043" width="0" hidden="1" customWidth="1"/>
    <col min="2046" max="2046" width="16.85546875" bestFit="1" customWidth="1"/>
    <col min="2047" max="2048" width="8.5703125" customWidth="1"/>
    <col min="2050" max="2050" width="16.85546875" bestFit="1" customWidth="1"/>
    <col min="2056" max="2056" width="14.28515625" bestFit="1" customWidth="1"/>
    <col min="2293" max="2293" width="16.85546875" bestFit="1" customWidth="1"/>
    <col min="2294" max="2294" width="8.5703125" customWidth="1"/>
    <col min="2295" max="2299" width="0" hidden="1" customWidth="1"/>
    <col min="2302" max="2302" width="16.85546875" bestFit="1" customWidth="1"/>
    <col min="2303" max="2304" width="8.5703125" customWidth="1"/>
    <col min="2306" max="2306" width="16.85546875" bestFit="1" customWidth="1"/>
    <col min="2312" max="2312" width="14.28515625" bestFit="1" customWidth="1"/>
    <col min="2549" max="2549" width="16.85546875" bestFit="1" customWidth="1"/>
    <col min="2550" max="2550" width="8.5703125" customWidth="1"/>
    <col min="2551" max="2555" width="0" hidden="1" customWidth="1"/>
    <col min="2558" max="2558" width="16.85546875" bestFit="1" customWidth="1"/>
    <col min="2559" max="2560" width="8.5703125" customWidth="1"/>
    <col min="2562" max="2562" width="16.85546875" bestFit="1" customWidth="1"/>
    <col min="2568" max="2568" width="14.28515625" bestFit="1" customWidth="1"/>
    <col min="2805" max="2805" width="16.85546875" bestFit="1" customWidth="1"/>
    <col min="2806" max="2806" width="8.5703125" customWidth="1"/>
    <col min="2807" max="2811" width="0" hidden="1" customWidth="1"/>
    <col min="2814" max="2814" width="16.85546875" bestFit="1" customWidth="1"/>
    <col min="2815" max="2816" width="8.5703125" customWidth="1"/>
    <col min="2818" max="2818" width="16.85546875" bestFit="1" customWidth="1"/>
    <col min="2824" max="2824" width="14.28515625" bestFit="1" customWidth="1"/>
    <col min="3061" max="3061" width="16.85546875" bestFit="1" customWidth="1"/>
    <col min="3062" max="3062" width="8.5703125" customWidth="1"/>
    <col min="3063" max="3067" width="0" hidden="1" customWidth="1"/>
    <col min="3070" max="3070" width="16.85546875" bestFit="1" customWidth="1"/>
    <col min="3071" max="3072" width="8.5703125" customWidth="1"/>
    <col min="3074" max="3074" width="16.85546875" bestFit="1" customWidth="1"/>
    <col min="3080" max="3080" width="14.28515625" bestFit="1" customWidth="1"/>
    <col min="3317" max="3317" width="16.85546875" bestFit="1" customWidth="1"/>
    <col min="3318" max="3318" width="8.5703125" customWidth="1"/>
    <col min="3319" max="3323" width="0" hidden="1" customWidth="1"/>
    <col min="3326" max="3326" width="16.85546875" bestFit="1" customWidth="1"/>
    <col min="3327" max="3328" width="8.5703125" customWidth="1"/>
    <col min="3330" max="3330" width="16.85546875" bestFit="1" customWidth="1"/>
    <col min="3336" max="3336" width="14.28515625" bestFit="1" customWidth="1"/>
    <col min="3573" max="3573" width="16.85546875" bestFit="1" customWidth="1"/>
    <col min="3574" max="3574" width="8.5703125" customWidth="1"/>
    <col min="3575" max="3579" width="0" hidden="1" customWidth="1"/>
    <col min="3582" max="3582" width="16.85546875" bestFit="1" customWidth="1"/>
    <col min="3583" max="3584" width="8.5703125" customWidth="1"/>
    <col min="3586" max="3586" width="16.85546875" bestFit="1" customWidth="1"/>
    <col min="3592" max="3592" width="14.28515625" bestFit="1" customWidth="1"/>
    <col min="3829" max="3829" width="16.85546875" bestFit="1" customWidth="1"/>
    <col min="3830" max="3830" width="8.5703125" customWidth="1"/>
    <col min="3831" max="3835" width="0" hidden="1" customWidth="1"/>
    <col min="3838" max="3838" width="16.85546875" bestFit="1" customWidth="1"/>
    <col min="3839" max="3840" width="8.5703125" customWidth="1"/>
    <col min="3842" max="3842" width="16.85546875" bestFit="1" customWidth="1"/>
    <col min="3848" max="3848" width="14.28515625" bestFit="1" customWidth="1"/>
    <col min="4085" max="4085" width="16.85546875" bestFit="1" customWidth="1"/>
    <col min="4086" max="4086" width="8.5703125" customWidth="1"/>
    <col min="4087" max="4091" width="0" hidden="1" customWidth="1"/>
    <col min="4094" max="4094" width="16.85546875" bestFit="1" customWidth="1"/>
    <col min="4095" max="4096" width="8.5703125" customWidth="1"/>
    <col min="4098" max="4098" width="16.85546875" bestFit="1" customWidth="1"/>
    <col min="4104" max="4104" width="14.28515625" bestFit="1" customWidth="1"/>
    <col min="4341" max="4341" width="16.85546875" bestFit="1" customWidth="1"/>
    <col min="4342" max="4342" width="8.5703125" customWidth="1"/>
    <col min="4343" max="4347" width="0" hidden="1" customWidth="1"/>
    <col min="4350" max="4350" width="16.85546875" bestFit="1" customWidth="1"/>
    <col min="4351" max="4352" width="8.5703125" customWidth="1"/>
    <col min="4354" max="4354" width="16.85546875" bestFit="1" customWidth="1"/>
    <col min="4360" max="4360" width="14.28515625" bestFit="1" customWidth="1"/>
    <col min="4597" max="4597" width="16.85546875" bestFit="1" customWidth="1"/>
    <col min="4598" max="4598" width="8.5703125" customWidth="1"/>
    <col min="4599" max="4603" width="0" hidden="1" customWidth="1"/>
    <col min="4606" max="4606" width="16.85546875" bestFit="1" customWidth="1"/>
    <col min="4607" max="4608" width="8.5703125" customWidth="1"/>
    <col min="4610" max="4610" width="16.85546875" bestFit="1" customWidth="1"/>
    <col min="4616" max="4616" width="14.28515625" bestFit="1" customWidth="1"/>
    <col min="4853" max="4853" width="16.85546875" bestFit="1" customWidth="1"/>
    <col min="4854" max="4854" width="8.5703125" customWidth="1"/>
    <col min="4855" max="4859" width="0" hidden="1" customWidth="1"/>
    <col min="4862" max="4862" width="16.85546875" bestFit="1" customWidth="1"/>
    <col min="4863" max="4864" width="8.5703125" customWidth="1"/>
    <col min="4866" max="4866" width="16.85546875" bestFit="1" customWidth="1"/>
    <col min="4872" max="4872" width="14.28515625" bestFit="1" customWidth="1"/>
    <col min="5109" max="5109" width="16.85546875" bestFit="1" customWidth="1"/>
    <col min="5110" max="5110" width="8.5703125" customWidth="1"/>
    <col min="5111" max="5115" width="0" hidden="1" customWidth="1"/>
    <col min="5118" max="5118" width="16.85546875" bestFit="1" customWidth="1"/>
    <col min="5119" max="5120" width="8.5703125" customWidth="1"/>
    <col min="5122" max="5122" width="16.85546875" bestFit="1" customWidth="1"/>
    <col min="5128" max="5128" width="14.28515625" bestFit="1" customWidth="1"/>
    <col min="5365" max="5365" width="16.85546875" bestFit="1" customWidth="1"/>
    <col min="5366" max="5366" width="8.5703125" customWidth="1"/>
    <col min="5367" max="5371" width="0" hidden="1" customWidth="1"/>
    <col min="5374" max="5374" width="16.85546875" bestFit="1" customWidth="1"/>
    <col min="5375" max="5376" width="8.5703125" customWidth="1"/>
    <col min="5378" max="5378" width="16.85546875" bestFit="1" customWidth="1"/>
    <col min="5384" max="5384" width="14.28515625" bestFit="1" customWidth="1"/>
    <col min="5621" max="5621" width="16.85546875" bestFit="1" customWidth="1"/>
    <col min="5622" max="5622" width="8.5703125" customWidth="1"/>
    <col min="5623" max="5627" width="0" hidden="1" customWidth="1"/>
    <col min="5630" max="5630" width="16.85546875" bestFit="1" customWidth="1"/>
    <col min="5631" max="5632" width="8.5703125" customWidth="1"/>
    <col min="5634" max="5634" width="16.85546875" bestFit="1" customWidth="1"/>
    <col min="5640" max="5640" width="14.28515625" bestFit="1" customWidth="1"/>
    <col min="5877" max="5877" width="16.85546875" bestFit="1" customWidth="1"/>
    <col min="5878" max="5878" width="8.5703125" customWidth="1"/>
    <col min="5879" max="5883" width="0" hidden="1" customWidth="1"/>
    <col min="5886" max="5886" width="16.85546875" bestFit="1" customWidth="1"/>
    <col min="5887" max="5888" width="8.5703125" customWidth="1"/>
    <col min="5890" max="5890" width="16.85546875" bestFit="1" customWidth="1"/>
    <col min="5896" max="5896" width="14.28515625" bestFit="1" customWidth="1"/>
    <col min="6133" max="6133" width="16.85546875" bestFit="1" customWidth="1"/>
    <col min="6134" max="6134" width="8.5703125" customWidth="1"/>
    <col min="6135" max="6139" width="0" hidden="1" customWidth="1"/>
    <col min="6142" max="6142" width="16.85546875" bestFit="1" customWidth="1"/>
    <col min="6143" max="6144" width="8.5703125" customWidth="1"/>
    <col min="6146" max="6146" width="16.85546875" bestFit="1" customWidth="1"/>
    <col min="6152" max="6152" width="14.28515625" bestFit="1" customWidth="1"/>
    <col min="6389" max="6389" width="16.85546875" bestFit="1" customWidth="1"/>
    <col min="6390" max="6390" width="8.5703125" customWidth="1"/>
    <col min="6391" max="6395" width="0" hidden="1" customWidth="1"/>
    <col min="6398" max="6398" width="16.85546875" bestFit="1" customWidth="1"/>
    <col min="6399" max="6400" width="8.5703125" customWidth="1"/>
    <col min="6402" max="6402" width="16.85546875" bestFit="1" customWidth="1"/>
    <col min="6408" max="6408" width="14.28515625" bestFit="1" customWidth="1"/>
    <col min="6645" max="6645" width="16.85546875" bestFit="1" customWidth="1"/>
    <col min="6646" max="6646" width="8.5703125" customWidth="1"/>
    <col min="6647" max="6651" width="0" hidden="1" customWidth="1"/>
    <col min="6654" max="6654" width="16.85546875" bestFit="1" customWidth="1"/>
    <col min="6655" max="6656" width="8.5703125" customWidth="1"/>
    <col min="6658" max="6658" width="16.85546875" bestFit="1" customWidth="1"/>
    <col min="6664" max="6664" width="14.28515625" bestFit="1" customWidth="1"/>
    <col min="6901" max="6901" width="16.85546875" bestFit="1" customWidth="1"/>
    <col min="6902" max="6902" width="8.5703125" customWidth="1"/>
    <col min="6903" max="6907" width="0" hidden="1" customWidth="1"/>
    <col min="6910" max="6910" width="16.85546875" bestFit="1" customWidth="1"/>
    <col min="6911" max="6912" width="8.5703125" customWidth="1"/>
    <col min="6914" max="6914" width="16.85546875" bestFit="1" customWidth="1"/>
    <col min="6920" max="6920" width="14.28515625" bestFit="1" customWidth="1"/>
    <col min="7157" max="7157" width="16.85546875" bestFit="1" customWidth="1"/>
    <col min="7158" max="7158" width="8.5703125" customWidth="1"/>
    <col min="7159" max="7163" width="0" hidden="1" customWidth="1"/>
    <col min="7166" max="7166" width="16.85546875" bestFit="1" customWidth="1"/>
    <col min="7167" max="7168" width="8.5703125" customWidth="1"/>
    <col min="7170" max="7170" width="16.85546875" bestFit="1" customWidth="1"/>
    <col min="7176" max="7176" width="14.28515625" bestFit="1" customWidth="1"/>
    <col min="7413" max="7413" width="16.85546875" bestFit="1" customWidth="1"/>
    <col min="7414" max="7414" width="8.5703125" customWidth="1"/>
    <col min="7415" max="7419" width="0" hidden="1" customWidth="1"/>
    <col min="7422" max="7422" width="16.85546875" bestFit="1" customWidth="1"/>
    <col min="7423" max="7424" width="8.5703125" customWidth="1"/>
    <col min="7426" max="7426" width="16.85546875" bestFit="1" customWidth="1"/>
    <col min="7432" max="7432" width="14.28515625" bestFit="1" customWidth="1"/>
    <col min="7669" max="7669" width="16.85546875" bestFit="1" customWidth="1"/>
    <col min="7670" max="7670" width="8.5703125" customWidth="1"/>
    <col min="7671" max="7675" width="0" hidden="1" customWidth="1"/>
    <col min="7678" max="7678" width="16.85546875" bestFit="1" customWidth="1"/>
    <col min="7679" max="7680" width="8.5703125" customWidth="1"/>
    <col min="7682" max="7682" width="16.85546875" bestFit="1" customWidth="1"/>
    <col min="7688" max="7688" width="14.28515625" bestFit="1" customWidth="1"/>
    <col min="7925" max="7925" width="16.85546875" bestFit="1" customWidth="1"/>
    <col min="7926" max="7926" width="8.5703125" customWidth="1"/>
    <col min="7927" max="7931" width="0" hidden="1" customWidth="1"/>
    <col min="7934" max="7934" width="16.85546875" bestFit="1" customWidth="1"/>
    <col min="7935" max="7936" width="8.5703125" customWidth="1"/>
    <col min="7938" max="7938" width="16.85546875" bestFit="1" customWidth="1"/>
    <col min="7944" max="7944" width="14.28515625" bestFit="1" customWidth="1"/>
    <col min="8181" max="8181" width="16.85546875" bestFit="1" customWidth="1"/>
    <col min="8182" max="8182" width="8.5703125" customWidth="1"/>
    <col min="8183" max="8187" width="0" hidden="1" customWidth="1"/>
    <col min="8190" max="8190" width="16.85546875" bestFit="1" customWidth="1"/>
    <col min="8191" max="8192" width="8.5703125" customWidth="1"/>
    <col min="8194" max="8194" width="16.85546875" bestFit="1" customWidth="1"/>
    <col min="8200" max="8200" width="14.28515625" bestFit="1" customWidth="1"/>
    <col min="8437" max="8437" width="16.85546875" bestFit="1" customWidth="1"/>
    <col min="8438" max="8438" width="8.5703125" customWidth="1"/>
    <col min="8439" max="8443" width="0" hidden="1" customWidth="1"/>
    <col min="8446" max="8446" width="16.85546875" bestFit="1" customWidth="1"/>
    <col min="8447" max="8448" width="8.5703125" customWidth="1"/>
    <col min="8450" max="8450" width="16.85546875" bestFit="1" customWidth="1"/>
    <col min="8456" max="8456" width="14.28515625" bestFit="1" customWidth="1"/>
    <col min="8693" max="8693" width="16.85546875" bestFit="1" customWidth="1"/>
    <col min="8694" max="8694" width="8.5703125" customWidth="1"/>
    <col min="8695" max="8699" width="0" hidden="1" customWidth="1"/>
    <col min="8702" max="8702" width="16.85546875" bestFit="1" customWidth="1"/>
    <col min="8703" max="8704" width="8.5703125" customWidth="1"/>
    <col min="8706" max="8706" width="16.85546875" bestFit="1" customWidth="1"/>
    <col min="8712" max="8712" width="14.28515625" bestFit="1" customWidth="1"/>
    <col min="8949" max="8949" width="16.85546875" bestFit="1" customWidth="1"/>
    <col min="8950" max="8950" width="8.5703125" customWidth="1"/>
    <col min="8951" max="8955" width="0" hidden="1" customWidth="1"/>
    <col min="8958" max="8958" width="16.85546875" bestFit="1" customWidth="1"/>
    <col min="8959" max="8960" width="8.5703125" customWidth="1"/>
    <col min="8962" max="8962" width="16.85546875" bestFit="1" customWidth="1"/>
    <col min="8968" max="8968" width="14.28515625" bestFit="1" customWidth="1"/>
    <col min="9205" max="9205" width="16.85546875" bestFit="1" customWidth="1"/>
    <col min="9206" max="9206" width="8.5703125" customWidth="1"/>
    <col min="9207" max="9211" width="0" hidden="1" customWidth="1"/>
    <col min="9214" max="9214" width="16.85546875" bestFit="1" customWidth="1"/>
    <col min="9215" max="9216" width="8.5703125" customWidth="1"/>
    <col min="9218" max="9218" width="16.85546875" bestFit="1" customWidth="1"/>
    <col min="9224" max="9224" width="14.28515625" bestFit="1" customWidth="1"/>
    <col min="9461" max="9461" width="16.85546875" bestFit="1" customWidth="1"/>
    <col min="9462" max="9462" width="8.5703125" customWidth="1"/>
    <col min="9463" max="9467" width="0" hidden="1" customWidth="1"/>
    <col min="9470" max="9470" width="16.85546875" bestFit="1" customWidth="1"/>
    <col min="9471" max="9472" width="8.5703125" customWidth="1"/>
    <col min="9474" max="9474" width="16.85546875" bestFit="1" customWidth="1"/>
    <col min="9480" max="9480" width="14.28515625" bestFit="1" customWidth="1"/>
    <col min="9717" max="9717" width="16.85546875" bestFit="1" customWidth="1"/>
    <col min="9718" max="9718" width="8.5703125" customWidth="1"/>
    <col min="9719" max="9723" width="0" hidden="1" customWidth="1"/>
    <col min="9726" max="9726" width="16.85546875" bestFit="1" customWidth="1"/>
    <col min="9727" max="9728" width="8.5703125" customWidth="1"/>
    <col min="9730" max="9730" width="16.85546875" bestFit="1" customWidth="1"/>
    <col min="9736" max="9736" width="14.28515625" bestFit="1" customWidth="1"/>
    <col min="9973" max="9973" width="16.85546875" bestFit="1" customWidth="1"/>
    <col min="9974" max="9974" width="8.5703125" customWidth="1"/>
    <col min="9975" max="9979" width="0" hidden="1" customWidth="1"/>
    <col min="9982" max="9982" width="16.85546875" bestFit="1" customWidth="1"/>
    <col min="9983" max="9984" width="8.5703125" customWidth="1"/>
    <col min="9986" max="9986" width="16.85546875" bestFit="1" customWidth="1"/>
    <col min="9992" max="9992" width="14.28515625" bestFit="1" customWidth="1"/>
    <col min="10229" max="10229" width="16.85546875" bestFit="1" customWidth="1"/>
    <col min="10230" max="10230" width="8.5703125" customWidth="1"/>
    <col min="10231" max="10235" width="0" hidden="1" customWidth="1"/>
    <col min="10238" max="10238" width="16.85546875" bestFit="1" customWidth="1"/>
    <col min="10239" max="10240" width="8.5703125" customWidth="1"/>
    <col min="10242" max="10242" width="16.85546875" bestFit="1" customWidth="1"/>
    <col min="10248" max="10248" width="14.28515625" bestFit="1" customWidth="1"/>
    <col min="10485" max="10485" width="16.85546875" bestFit="1" customWidth="1"/>
    <col min="10486" max="10486" width="8.5703125" customWidth="1"/>
    <col min="10487" max="10491" width="0" hidden="1" customWidth="1"/>
    <col min="10494" max="10494" width="16.85546875" bestFit="1" customWidth="1"/>
    <col min="10495" max="10496" width="8.5703125" customWidth="1"/>
    <col min="10498" max="10498" width="16.85546875" bestFit="1" customWidth="1"/>
    <col min="10504" max="10504" width="14.28515625" bestFit="1" customWidth="1"/>
    <col min="10741" max="10741" width="16.85546875" bestFit="1" customWidth="1"/>
    <col min="10742" max="10742" width="8.5703125" customWidth="1"/>
    <col min="10743" max="10747" width="0" hidden="1" customWidth="1"/>
    <col min="10750" max="10750" width="16.85546875" bestFit="1" customWidth="1"/>
    <col min="10751" max="10752" width="8.5703125" customWidth="1"/>
    <col min="10754" max="10754" width="16.85546875" bestFit="1" customWidth="1"/>
    <col min="10760" max="10760" width="14.28515625" bestFit="1" customWidth="1"/>
    <col min="10997" max="10997" width="16.85546875" bestFit="1" customWidth="1"/>
    <col min="10998" max="10998" width="8.5703125" customWidth="1"/>
    <col min="10999" max="11003" width="0" hidden="1" customWidth="1"/>
    <col min="11006" max="11006" width="16.85546875" bestFit="1" customWidth="1"/>
    <col min="11007" max="11008" width="8.5703125" customWidth="1"/>
    <col min="11010" max="11010" width="16.85546875" bestFit="1" customWidth="1"/>
    <col min="11016" max="11016" width="14.28515625" bestFit="1" customWidth="1"/>
    <col min="11253" max="11253" width="16.85546875" bestFit="1" customWidth="1"/>
    <col min="11254" max="11254" width="8.5703125" customWidth="1"/>
    <col min="11255" max="11259" width="0" hidden="1" customWidth="1"/>
    <col min="11262" max="11262" width="16.85546875" bestFit="1" customWidth="1"/>
    <col min="11263" max="11264" width="8.5703125" customWidth="1"/>
    <col min="11266" max="11266" width="16.85546875" bestFit="1" customWidth="1"/>
    <col min="11272" max="11272" width="14.28515625" bestFit="1" customWidth="1"/>
    <col min="11509" max="11509" width="16.85546875" bestFit="1" customWidth="1"/>
    <col min="11510" max="11510" width="8.5703125" customWidth="1"/>
    <col min="11511" max="11515" width="0" hidden="1" customWidth="1"/>
    <col min="11518" max="11518" width="16.85546875" bestFit="1" customWidth="1"/>
    <col min="11519" max="11520" width="8.5703125" customWidth="1"/>
    <col min="11522" max="11522" width="16.85546875" bestFit="1" customWidth="1"/>
    <col min="11528" max="11528" width="14.28515625" bestFit="1" customWidth="1"/>
    <col min="11765" max="11765" width="16.85546875" bestFit="1" customWidth="1"/>
    <col min="11766" max="11766" width="8.5703125" customWidth="1"/>
    <col min="11767" max="11771" width="0" hidden="1" customWidth="1"/>
    <col min="11774" max="11774" width="16.85546875" bestFit="1" customWidth="1"/>
    <col min="11775" max="11776" width="8.5703125" customWidth="1"/>
    <col min="11778" max="11778" width="16.85546875" bestFit="1" customWidth="1"/>
    <col min="11784" max="11784" width="14.28515625" bestFit="1" customWidth="1"/>
    <col min="12021" max="12021" width="16.85546875" bestFit="1" customWidth="1"/>
    <col min="12022" max="12022" width="8.5703125" customWidth="1"/>
    <col min="12023" max="12027" width="0" hidden="1" customWidth="1"/>
    <col min="12030" max="12030" width="16.85546875" bestFit="1" customWidth="1"/>
    <col min="12031" max="12032" width="8.5703125" customWidth="1"/>
    <col min="12034" max="12034" width="16.85546875" bestFit="1" customWidth="1"/>
    <col min="12040" max="12040" width="14.28515625" bestFit="1" customWidth="1"/>
    <col min="12277" max="12277" width="16.85546875" bestFit="1" customWidth="1"/>
    <col min="12278" max="12278" width="8.5703125" customWidth="1"/>
    <col min="12279" max="12283" width="0" hidden="1" customWidth="1"/>
    <col min="12286" max="12286" width="16.85546875" bestFit="1" customWidth="1"/>
    <col min="12287" max="12288" width="8.5703125" customWidth="1"/>
    <col min="12290" max="12290" width="16.85546875" bestFit="1" customWidth="1"/>
    <col min="12296" max="12296" width="14.28515625" bestFit="1" customWidth="1"/>
    <col min="12533" max="12533" width="16.85546875" bestFit="1" customWidth="1"/>
    <col min="12534" max="12534" width="8.5703125" customWidth="1"/>
    <col min="12535" max="12539" width="0" hidden="1" customWidth="1"/>
    <col min="12542" max="12542" width="16.85546875" bestFit="1" customWidth="1"/>
    <col min="12543" max="12544" width="8.5703125" customWidth="1"/>
    <col min="12546" max="12546" width="16.85546875" bestFit="1" customWidth="1"/>
    <col min="12552" max="12552" width="14.28515625" bestFit="1" customWidth="1"/>
    <col min="12789" max="12789" width="16.85546875" bestFit="1" customWidth="1"/>
    <col min="12790" max="12790" width="8.5703125" customWidth="1"/>
    <col min="12791" max="12795" width="0" hidden="1" customWidth="1"/>
    <col min="12798" max="12798" width="16.85546875" bestFit="1" customWidth="1"/>
    <col min="12799" max="12800" width="8.5703125" customWidth="1"/>
    <col min="12802" max="12802" width="16.85546875" bestFit="1" customWidth="1"/>
    <col min="12808" max="12808" width="14.28515625" bestFit="1" customWidth="1"/>
    <col min="13045" max="13045" width="16.85546875" bestFit="1" customWidth="1"/>
    <col min="13046" max="13046" width="8.5703125" customWidth="1"/>
    <col min="13047" max="13051" width="0" hidden="1" customWidth="1"/>
    <col min="13054" max="13054" width="16.85546875" bestFit="1" customWidth="1"/>
    <col min="13055" max="13056" width="8.5703125" customWidth="1"/>
    <col min="13058" max="13058" width="16.85546875" bestFit="1" customWidth="1"/>
    <col min="13064" max="13064" width="14.28515625" bestFit="1" customWidth="1"/>
    <col min="13301" max="13301" width="16.85546875" bestFit="1" customWidth="1"/>
    <col min="13302" max="13302" width="8.5703125" customWidth="1"/>
    <col min="13303" max="13307" width="0" hidden="1" customWidth="1"/>
    <col min="13310" max="13310" width="16.85546875" bestFit="1" customWidth="1"/>
    <col min="13311" max="13312" width="8.5703125" customWidth="1"/>
    <col min="13314" max="13314" width="16.85546875" bestFit="1" customWidth="1"/>
    <col min="13320" max="13320" width="14.28515625" bestFit="1" customWidth="1"/>
    <col min="13557" max="13557" width="16.85546875" bestFit="1" customWidth="1"/>
    <col min="13558" max="13558" width="8.5703125" customWidth="1"/>
    <col min="13559" max="13563" width="0" hidden="1" customWidth="1"/>
    <col min="13566" max="13566" width="16.85546875" bestFit="1" customWidth="1"/>
    <col min="13567" max="13568" width="8.5703125" customWidth="1"/>
    <col min="13570" max="13570" width="16.85546875" bestFit="1" customWidth="1"/>
    <col min="13576" max="13576" width="14.28515625" bestFit="1" customWidth="1"/>
    <col min="13813" max="13813" width="16.85546875" bestFit="1" customWidth="1"/>
    <col min="13814" max="13814" width="8.5703125" customWidth="1"/>
    <col min="13815" max="13819" width="0" hidden="1" customWidth="1"/>
    <col min="13822" max="13822" width="16.85546875" bestFit="1" customWidth="1"/>
    <col min="13823" max="13824" width="8.5703125" customWidth="1"/>
    <col min="13826" max="13826" width="16.85546875" bestFit="1" customWidth="1"/>
    <col min="13832" max="13832" width="14.28515625" bestFit="1" customWidth="1"/>
    <col min="14069" max="14069" width="16.85546875" bestFit="1" customWidth="1"/>
    <col min="14070" max="14070" width="8.5703125" customWidth="1"/>
    <col min="14071" max="14075" width="0" hidden="1" customWidth="1"/>
    <col min="14078" max="14078" width="16.85546875" bestFit="1" customWidth="1"/>
    <col min="14079" max="14080" width="8.5703125" customWidth="1"/>
    <col min="14082" max="14082" width="16.85546875" bestFit="1" customWidth="1"/>
    <col min="14088" max="14088" width="14.28515625" bestFit="1" customWidth="1"/>
    <col min="14325" max="14325" width="16.85546875" bestFit="1" customWidth="1"/>
    <col min="14326" max="14326" width="8.5703125" customWidth="1"/>
    <col min="14327" max="14331" width="0" hidden="1" customWidth="1"/>
    <col min="14334" max="14334" width="16.85546875" bestFit="1" customWidth="1"/>
    <col min="14335" max="14336" width="8.5703125" customWidth="1"/>
    <col min="14338" max="14338" width="16.85546875" bestFit="1" customWidth="1"/>
    <col min="14344" max="14344" width="14.28515625" bestFit="1" customWidth="1"/>
    <col min="14581" max="14581" width="16.85546875" bestFit="1" customWidth="1"/>
    <col min="14582" max="14582" width="8.5703125" customWidth="1"/>
    <col min="14583" max="14587" width="0" hidden="1" customWidth="1"/>
    <col min="14590" max="14590" width="16.85546875" bestFit="1" customWidth="1"/>
    <col min="14591" max="14592" width="8.5703125" customWidth="1"/>
    <col min="14594" max="14594" width="16.85546875" bestFit="1" customWidth="1"/>
    <col min="14600" max="14600" width="14.28515625" bestFit="1" customWidth="1"/>
    <col min="14837" max="14837" width="16.85546875" bestFit="1" customWidth="1"/>
    <col min="14838" max="14838" width="8.5703125" customWidth="1"/>
    <col min="14839" max="14843" width="0" hidden="1" customWidth="1"/>
    <col min="14846" max="14846" width="16.85546875" bestFit="1" customWidth="1"/>
    <col min="14847" max="14848" width="8.5703125" customWidth="1"/>
    <col min="14850" max="14850" width="16.85546875" bestFit="1" customWidth="1"/>
    <col min="14856" max="14856" width="14.28515625" bestFit="1" customWidth="1"/>
    <col min="15093" max="15093" width="16.85546875" bestFit="1" customWidth="1"/>
    <col min="15094" max="15094" width="8.5703125" customWidth="1"/>
    <col min="15095" max="15099" width="0" hidden="1" customWidth="1"/>
    <col min="15102" max="15102" width="16.85546875" bestFit="1" customWidth="1"/>
    <col min="15103" max="15104" width="8.5703125" customWidth="1"/>
    <col min="15106" max="15106" width="16.85546875" bestFit="1" customWidth="1"/>
    <col min="15112" max="15112" width="14.28515625" bestFit="1" customWidth="1"/>
    <col min="15349" max="15349" width="16.85546875" bestFit="1" customWidth="1"/>
    <col min="15350" max="15350" width="8.5703125" customWidth="1"/>
    <col min="15351" max="15355" width="0" hidden="1" customWidth="1"/>
    <col min="15358" max="15358" width="16.85546875" bestFit="1" customWidth="1"/>
    <col min="15359" max="15360" width="8.5703125" customWidth="1"/>
    <col min="15362" max="15362" width="16.85546875" bestFit="1" customWidth="1"/>
    <col min="15368" max="15368" width="14.28515625" bestFit="1" customWidth="1"/>
    <col min="15605" max="15605" width="16.85546875" bestFit="1" customWidth="1"/>
    <col min="15606" max="15606" width="8.5703125" customWidth="1"/>
    <col min="15607" max="15611" width="0" hidden="1" customWidth="1"/>
    <col min="15614" max="15614" width="16.85546875" bestFit="1" customWidth="1"/>
    <col min="15615" max="15616" width="8.5703125" customWidth="1"/>
    <col min="15618" max="15618" width="16.85546875" bestFit="1" customWidth="1"/>
    <col min="15624" max="15624" width="14.28515625" bestFit="1" customWidth="1"/>
    <col min="15861" max="15861" width="16.85546875" bestFit="1" customWidth="1"/>
    <col min="15862" max="15862" width="8.5703125" customWidth="1"/>
    <col min="15863" max="15867" width="0" hidden="1" customWidth="1"/>
    <col min="15870" max="15870" width="16.85546875" bestFit="1" customWidth="1"/>
    <col min="15871" max="15872" width="8.5703125" customWidth="1"/>
    <col min="15874" max="15874" width="16.85546875" bestFit="1" customWidth="1"/>
    <col min="15880" max="15880" width="14.28515625" bestFit="1" customWidth="1"/>
    <col min="16117" max="16117" width="16.85546875" bestFit="1" customWidth="1"/>
    <col min="16118" max="16118" width="8.5703125" customWidth="1"/>
    <col min="16119" max="16123" width="0" hidden="1" customWidth="1"/>
    <col min="16126" max="16126" width="16.85546875" bestFit="1" customWidth="1"/>
    <col min="16127" max="16128" width="8.5703125" customWidth="1"/>
    <col min="16130" max="16130" width="16.85546875" bestFit="1" customWidth="1"/>
    <col min="16136" max="16136" width="14.28515625" bestFit="1" customWidth="1"/>
  </cols>
  <sheetData>
    <row r="1" spans="1:11" ht="155.25" customHeight="1">
      <c r="A1" s="106" t="s">
        <v>42</v>
      </c>
      <c r="B1" s="106"/>
      <c r="C1" s="106"/>
      <c r="D1" s="106"/>
      <c r="E1" s="106"/>
      <c r="F1" s="106"/>
      <c r="G1" s="106"/>
      <c r="H1" s="106"/>
    </row>
    <row r="2" spans="1:11">
      <c r="I2" s="37"/>
      <c r="J2" s="37"/>
    </row>
    <row r="3" spans="1:11" ht="48.75">
      <c r="A3" s="48" t="s">
        <v>39</v>
      </c>
      <c r="B3" s="49" t="s">
        <v>40</v>
      </c>
      <c r="C3" s="45"/>
      <c r="D3" s="46" t="s">
        <v>44</v>
      </c>
      <c r="E3" s="45" t="s">
        <v>43</v>
      </c>
      <c r="F3" s="39"/>
      <c r="G3" s="40" t="s">
        <v>46</v>
      </c>
      <c r="H3" s="41" t="s">
        <v>45</v>
      </c>
      <c r="I3" s="107"/>
      <c r="J3" s="107"/>
      <c r="K3" s="107"/>
    </row>
    <row r="4" spans="1:11">
      <c r="A4" s="50">
        <v>62629</v>
      </c>
      <c r="B4" s="51">
        <v>97</v>
      </c>
      <c r="C4" s="47"/>
      <c r="D4" s="47">
        <v>3</v>
      </c>
      <c r="E4" s="47">
        <f t="shared" ref="E4:E29" si="0">D4*B4</f>
        <v>291</v>
      </c>
      <c r="F4" s="42"/>
      <c r="G4" s="43">
        <v>1</v>
      </c>
      <c r="H4" s="43">
        <f t="shared" ref="H4:H29" si="1">B4*G4</f>
        <v>97</v>
      </c>
      <c r="I4" s="37"/>
      <c r="J4" s="37"/>
      <c r="K4" s="37"/>
    </row>
    <row r="5" spans="1:11">
      <c r="A5" s="50">
        <v>62703</v>
      </c>
      <c r="B5" s="51">
        <v>88</v>
      </c>
      <c r="C5" s="47"/>
      <c r="D5" s="47">
        <v>1</v>
      </c>
      <c r="E5" s="47">
        <f t="shared" si="0"/>
        <v>88</v>
      </c>
      <c r="F5" s="42"/>
      <c r="G5" s="43">
        <v>1</v>
      </c>
      <c r="H5" s="43">
        <f t="shared" si="1"/>
        <v>88</v>
      </c>
      <c r="I5" s="37"/>
      <c r="J5" s="37"/>
      <c r="K5" s="37"/>
    </row>
    <row r="6" spans="1:11">
      <c r="A6" s="50">
        <v>61704</v>
      </c>
      <c r="B6" s="51">
        <v>52</v>
      </c>
      <c r="C6" s="47"/>
      <c r="D6" s="47">
        <v>12</v>
      </c>
      <c r="E6" s="47">
        <f t="shared" si="0"/>
        <v>624</v>
      </c>
      <c r="F6" s="42"/>
      <c r="G6" s="43">
        <v>11</v>
      </c>
      <c r="H6" s="43">
        <f t="shared" si="1"/>
        <v>572</v>
      </c>
      <c r="I6" s="37"/>
      <c r="J6" s="37"/>
      <c r="K6" s="37"/>
    </row>
    <row r="7" spans="1:11">
      <c r="A7" s="50">
        <v>60955</v>
      </c>
      <c r="B7" s="51">
        <v>50</v>
      </c>
      <c r="C7" s="47"/>
      <c r="D7" s="47">
        <v>2</v>
      </c>
      <c r="E7" s="47">
        <f t="shared" si="0"/>
        <v>100</v>
      </c>
      <c r="F7" s="42"/>
      <c r="G7" s="43">
        <v>3</v>
      </c>
      <c r="H7" s="43">
        <f t="shared" si="1"/>
        <v>150</v>
      </c>
      <c r="I7" s="37"/>
      <c r="J7" s="37"/>
      <c r="K7" s="37"/>
    </row>
    <row r="8" spans="1:11">
      <c r="A8" s="50">
        <v>62526</v>
      </c>
      <c r="B8" s="51">
        <v>48</v>
      </c>
      <c r="C8" s="47"/>
      <c r="D8" s="47">
        <v>10</v>
      </c>
      <c r="E8" s="47">
        <f t="shared" si="0"/>
        <v>480</v>
      </c>
      <c r="F8" s="42"/>
      <c r="G8" s="43">
        <v>12</v>
      </c>
      <c r="H8" s="43">
        <f t="shared" si="1"/>
        <v>576</v>
      </c>
    </row>
    <row r="9" spans="1:11">
      <c r="A9" s="50">
        <v>60948</v>
      </c>
      <c r="B9" s="51">
        <v>36</v>
      </c>
      <c r="C9" s="47"/>
      <c r="D9" s="47">
        <v>4</v>
      </c>
      <c r="E9" s="47">
        <f t="shared" si="0"/>
        <v>144</v>
      </c>
      <c r="F9" s="42"/>
      <c r="G9" s="43">
        <v>6</v>
      </c>
      <c r="H9" s="43">
        <f t="shared" si="1"/>
        <v>216</v>
      </c>
    </row>
    <row r="10" spans="1:11">
      <c r="A10" s="50">
        <v>61813</v>
      </c>
      <c r="B10" s="51">
        <v>32</v>
      </c>
      <c r="C10" s="47"/>
      <c r="D10" s="47">
        <v>10</v>
      </c>
      <c r="E10" s="47">
        <f t="shared" si="0"/>
        <v>320</v>
      </c>
      <c r="F10" s="42"/>
      <c r="G10" s="43">
        <v>35</v>
      </c>
      <c r="H10" s="43">
        <f t="shared" si="1"/>
        <v>1120</v>
      </c>
    </row>
    <row r="11" spans="1:11">
      <c r="A11" s="50">
        <v>60936</v>
      </c>
      <c r="B11" s="51">
        <v>31</v>
      </c>
      <c r="C11" s="47"/>
      <c r="D11" s="47">
        <v>6</v>
      </c>
      <c r="E11" s="47">
        <f t="shared" si="0"/>
        <v>186</v>
      </c>
      <c r="F11" s="42"/>
      <c r="G11" s="43">
        <v>21</v>
      </c>
      <c r="H11" s="43">
        <f t="shared" si="1"/>
        <v>651</v>
      </c>
    </row>
    <row r="12" spans="1:11">
      <c r="A12" s="50">
        <v>61862</v>
      </c>
      <c r="B12" s="51">
        <v>30</v>
      </c>
      <c r="C12" s="47"/>
      <c r="D12" s="47">
        <v>5</v>
      </c>
      <c r="E12" s="47">
        <f t="shared" si="0"/>
        <v>150</v>
      </c>
      <c r="F12" s="42"/>
      <c r="G12" s="43">
        <v>10</v>
      </c>
      <c r="H12" s="43">
        <f t="shared" si="1"/>
        <v>300</v>
      </c>
    </row>
    <row r="13" spans="1:11">
      <c r="A13" s="50">
        <v>61849</v>
      </c>
      <c r="B13" s="51">
        <v>25</v>
      </c>
      <c r="C13" s="47"/>
      <c r="D13" s="47">
        <v>17</v>
      </c>
      <c r="E13" s="47">
        <f t="shared" si="0"/>
        <v>425</v>
      </c>
      <c r="F13" s="42"/>
      <c r="G13" s="43">
        <v>54</v>
      </c>
      <c r="H13" s="43">
        <f t="shared" si="1"/>
        <v>1350</v>
      </c>
    </row>
    <row r="14" spans="1:11">
      <c r="A14" s="50">
        <v>61856</v>
      </c>
      <c r="B14" s="51">
        <v>23</v>
      </c>
      <c r="C14" s="47"/>
      <c r="D14" s="47">
        <v>104</v>
      </c>
      <c r="E14" s="47">
        <f t="shared" si="0"/>
        <v>2392</v>
      </c>
      <c r="F14" s="42"/>
      <c r="G14" s="43">
        <v>162</v>
      </c>
      <c r="H14" s="43">
        <f t="shared" si="1"/>
        <v>3726</v>
      </c>
    </row>
    <row r="15" spans="1:11">
      <c r="A15" s="50">
        <v>61843</v>
      </c>
      <c r="B15" s="51">
        <v>22</v>
      </c>
      <c r="C15" s="47"/>
      <c r="D15" s="47">
        <v>10</v>
      </c>
      <c r="E15" s="47">
        <f t="shared" si="0"/>
        <v>220</v>
      </c>
      <c r="F15" s="42"/>
      <c r="G15" s="43">
        <v>42</v>
      </c>
      <c r="H15" s="43">
        <f t="shared" si="1"/>
        <v>924</v>
      </c>
    </row>
    <row r="16" spans="1:11">
      <c r="A16" s="50">
        <v>61866</v>
      </c>
      <c r="B16" s="51">
        <v>21</v>
      </c>
      <c r="C16" s="47"/>
      <c r="D16" s="47">
        <v>42</v>
      </c>
      <c r="E16" s="47">
        <f t="shared" si="0"/>
        <v>882</v>
      </c>
      <c r="F16" s="42"/>
      <c r="G16" s="43">
        <v>143</v>
      </c>
      <c r="H16" s="43">
        <f t="shared" si="1"/>
        <v>3003</v>
      </c>
    </row>
    <row r="17" spans="1:11">
      <c r="A17" s="50">
        <v>61877</v>
      </c>
      <c r="B17" s="51">
        <v>19</v>
      </c>
      <c r="C17" s="47"/>
      <c r="D17" s="47">
        <v>21</v>
      </c>
      <c r="E17" s="47">
        <f t="shared" si="0"/>
        <v>399</v>
      </c>
      <c r="F17" s="42"/>
      <c r="G17" s="43">
        <v>73</v>
      </c>
      <c r="H17" s="43">
        <f t="shared" si="1"/>
        <v>1387</v>
      </c>
    </row>
    <row r="18" spans="1:11">
      <c r="A18" s="50">
        <v>61884</v>
      </c>
      <c r="B18" s="51">
        <v>17</v>
      </c>
      <c r="C18" s="47"/>
      <c r="D18" s="47">
        <v>31</v>
      </c>
      <c r="E18" s="47">
        <f t="shared" si="0"/>
        <v>527</v>
      </c>
      <c r="F18" s="42"/>
      <c r="G18" s="43">
        <v>44</v>
      </c>
      <c r="H18" s="43">
        <f t="shared" si="1"/>
        <v>748</v>
      </c>
    </row>
    <row r="19" spans="1:11">
      <c r="A19" s="50">
        <v>61874</v>
      </c>
      <c r="B19" s="51">
        <v>14.5</v>
      </c>
      <c r="C19" s="47"/>
      <c r="D19" s="47">
        <v>339</v>
      </c>
      <c r="E19" s="47">
        <f t="shared" si="0"/>
        <v>4915.5</v>
      </c>
      <c r="F19" s="42"/>
      <c r="G19" s="43">
        <v>124</v>
      </c>
      <c r="H19" s="43">
        <f t="shared" si="1"/>
        <v>1798</v>
      </c>
    </row>
    <row r="20" spans="1:11">
      <c r="A20" s="50">
        <v>61853</v>
      </c>
      <c r="B20" s="51">
        <v>14</v>
      </c>
      <c r="C20" s="47"/>
      <c r="D20" s="47">
        <v>296</v>
      </c>
      <c r="E20" s="47">
        <f t="shared" si="0"/>
        <v>4144</v>
      </c>
      <c r="F20" s="42"/>
      <c r="G20" s="43">
        <v>227</v>
      </c>
      <c r="H20" s="43">
        <f t="shared" si="1"/>
        <v>3178</v>
      </c>
    </row>
    <row r="21" spans="1:11">
      <c r="A21" s="50">
        <v>61873</v>
      </c>
      <c r="B21" s="51">
        <v>14</v>
      </c>
      <c r="C21" s="47"/>
      <c r="D21" s="47">
        <v>111</v>
      </c>
      <c r="E21" s="47">
        <f t="shared" si="0"/>
        <v>1554</v>
      </c>
      <c r="F21" s="42"/>
      <c r="G21" s="43">
        <v>187</v>
      </c>
      <c r="H21" s="43">
        <f t="shared" si="1"/>
        <v>2618</v>
      </c>
    </row>
    <row r="22" spans="1:11">
      <c r="A22" s="50">
        <v>61875</v>
      </c>
      <c r="B22" s="51">
        <v>12</v>
      </c>
      <c r="C22" s="47"/>
      <c r="D22" s="47">
        <v>17</v>
      </c>
      <c r="E22" s="47">
        <f t="shared" si="0"/>
        <v>204</v>
      </c>
      <c r="F22" s="42"/>
      <c r="G22" s="43">
        <v>16</v>
      </c>
      <c r="H22" s="43">
        <f t="shared" si="1"/>
        <v>192</v>
      </c>
    </row>
    <row r="23" spans="1:11">
      <c r="A23" s="50">
        <v>61880</v>
      </c>
      <c r="B23" s="51">
        <v>11</v>
      </c>
      <c r="C23" s="47"/>
      <c r="D23" s="47">
        <v>56</v>
      </c>
      <c r="E23" s="47">
        <f t="shared" si="0"/>
        <v>616</v>
      </c>
      <c r="F23" s="42"/>
      <c r="G23" s="43">
        <v>174</v>
      </c>
      <c r="H23" s="43">
        <f t="shared" si="1"/>
        <v>1914</v>
      </c>
    </row>
    <row r="24" spans="1:11">
      <c r="A24" s="50">
        <v>61822</v>
      </c>
      <c r="B24" s="51">
        <v>6</v>
      </c>
      <c r="C24" s="47"/>
      <c r="D24" s="47">
        <v>999</v>
      </c>
      <c r="E24" s="47">
        <f t="shared" si="0"/>
        <v>5994</v>
      </c>
      <c r="F24" s="42"/>
      <c r="G24" s="43">
        <v>269</v>
      </c>
      <c r="H24" s="43">
        <f t="shared" si="1"/>
        <v>1614</v>
      </c>
    </row>
    <row r="25" spans="1:11">
      <c r="A25" s="50">
        <v>61802</v>
      </c>
      <c r="B25" s="51">
        <v>4.5</v>
      </c>
      <c r="C25" s="47"/>
      <c r="D25" s="47">
        <v>451</v>
      </c>
      <c r="E25" s="47">
        <f t="shared" si="0"/>
        <v>2029.5</v>
      </c>
      <c r="F25" s="42"/>
      <c r="G25" s="43">
        <v>404</v>
      </c>
      <c r="H25" s="43">
        <f t="shared" si="1"/>
        <v>1818</v>
      </c>
    </row>
    <row r="26" spans="1:11">
      <c r="A26" s="50">
        <v>61821</v>
      </c>
      <c r="B26" s="51">
        <v>3.5</v>
      </c>
      <c r="C26" s="47"/>
      <c r="D26" s="47">
        <v>1254</v>
      </c>
      <c r="E26" s="47">
        <f t="shared" si="0"/>
        <v>4389</v>
      </c>
      <c r="F26" s="42"/>
      <c r="G26" s="43">
        <v>690</v>
      </c>
      <c r="H26" s="43">
        <f t="shared" si="1"/>
        <v>2415</v>
      </c>
    </row>
    <row r="27" spans="1:11">
      <c r="A27" s="50">
        <v>61820</v>
      </c>
      <c r="B27" s="51">
        <v>2.5</v>
      </c>
      <c r="C27" s="47"/>
      <c r="D27" s="47">
        <v>781</v>
      </c>
      <c r="E27" s="47">
        <f t="shared" si="0"/>
        <v>1952.5</v>
      </c>
      <c r="F27" s="42"/>
      <c r="G27" s="43">
        <v>306</v>
      </c>
      <c r="H27" s="43">
        <f t="shared" si="1"/>
        <v>765</v>
      </c>
    </row>
    <row r="28" spans="1:11">
      <c r="A28" s="50">
        <v>61801</v>
      </c>
      <c r="B28" s="51">
        <v>2</v>
      </c>
      <c r="C28" s="47"/>
      <c r="D28" s="47">
        <v>1290</v>
      </c>
      <c r="E28" s="47">
        <f t="shared" si="0"/>
        <v>2580</v>
      </c>
      <c r="F28" s="42"/>
      <c r="G28" s="43">
        <v>345</v>
      </c>
      <c r="H28" s="43">
        <f t="shared" si="1"/>
        <v>690</v>
      </c>
    </row>
    <row r="29" spans="1:11">
      <c r="A29" s="52">
        <v>61825</v>
      </c>
      <c r="B29" s="53">
        <v>2</v>
      </c>
      <c r="C29" s="54"/>
      <c r="D29" s="54">
        <v>21</v>
      </c>
      <c r="E29" s="54">
        <f t="shared" si="0"/>
        <v>42</v>
      </c>
      <c r="F29" s="55"/>
      <c r="G29" s="56">
        <v>7</v>
      </c>
      <c r="H29" s="56">
        <f t="shared" si="1"/>
        <v>14</v>
      </c>
    </row>
    <row r="30" spans="1:11" ht="15.75" thickBot="1">
      <c r="A30" s="37"/>
      <c r="B30" s="37"/>
      <c r="C30" s="63" t="s">
        <v>47</v>
      </c>
      <c r="D30" s="63">
        <f>SUM(D4:D29)</f>
        <v>5893</v>
      </c>
      <c r="E30" s="63">
        <f>SUM(E4:E29)</f>
        <v>35648.5</v>
      </c>
      <c r="F30" s="64" t="s">
        <v>47</v>
      </c>
      <c r="G30" s="64">
        <f>SUM(G4:G29)</f>
        <v>3367</v>
      </c>
      <c r="H30" s="64">
        <f>SUM(H4:H29)</f>
        <v>31924</v>
      </c>
      <c r="I30" s="37"/>
    </row>
    <row r="31" spans="1:11" ht="21.75" thickBot="1">
      <c r="A31" s="37"/>
      <c r="B31" s="57"/>
      <c r="C31" s="58"/>
      <c r="D31" s="59" t="s">
        <v>41</v>
      </c>
      <c r="E31" s="61">
        <f>E30/D30</f>
        <v>6.049295774647887</v>
      </c>
      <c r="F31" s="44"/>
      <c r="G31" s="60" t="s">
        <v>41</v>
      </c>
      <c r="H31" s="62">
        <f>H30/G30</f>
        <v>9.4814374814374816</v>
      </c>
      <c r="I31" s="108" t="s">
        <v>48</v>
      </c>
      <c r="J31" s="109"/>
      <c r="K31" s="110"/>
    </row>
    <row r="32" spans="1:11">
      <c r="E32" s="38"/>
      <c r="F32" s="38"/>
      <c r="G32" s="38"/>
      <c r="H32" s="38"/>
    </row>
    <row r="34" spans="1:11" ht="15" customHeight="1">
      <c r="B34" s="111" t="s">
        <v>49</v>
      </c>
      <c r="C34" s="111"/>
      <c r="D34" s="111"/>
      <c r="E34" s="111"/>
      <c r="F34" s="111"/>
      <c r="G34" s="111"/>
    </row>
    <row r="35" spans="1:11">
      <c r="B35" s="112"/>
      <c r="C35" s="112"/>
      <c r="D35" s="112"/>
      <c r="E35" s="112"/>
      <c r="F35" s="112"/>
      <c r="G35" s="112"/>
    </row>
    <row r="36" spans="1:11" ht="48.75">
      <c r="A36" s="48" t="s">
        <v>39</v>
      </c>
      <c r="B36" s="49" t="s">
        <v>40</v>
      </c>
      <c r="C36" s="45"/>
      <c r="D36" s="46" t="s">
        <v>44</v>
      </c>
      <c r="E36" s="45"/>
      <c r="F36" s="39"/>
      <c r="G36" s="40" t="s">
        <v>46</v>
      </c>
      <c r="H36" s="41"/>
      <c r="I36" s="107"/>
      <c r="J36" s="107"/>
      <c r="K36" s="107"/>
    </row>
    <row r="37" spans="1:11">
      <c r="A37" s="50">
        <v>61265</v>
      </c>
      <c r="B37" s="51">
        <v>184</v>
      </c>
      <c r="C37" s="47"/>
      <c r="D37" s="47">
        <v>1</v>
      </c>
      <c r="E37" s="47"/>
      <c r="F37" s="42"/>
      <c r="G37" s="43">
        <v>4</v>
      </c>
      <c r="H37" s="43"/>
      <c r="I37" s="37"/>
      <c r="J37" s="37"/>
      <c r="K37" s="37"/>
    </row>
    <row r="38" spans="1:11">
      <c r="A38" s="50">
        <v>60123</v>
      </c>
      <c r="B38" s="51">
        <v>182</v>
      </c>
      <c r="C38" s="47"/>
      <c r="D38" s="47">
        <v>1</v>
      </c>
      <c r="E38" s="47"/>
      <c r="F38" s="42"/>
      <c r="G38" s="43">
        <v>2</v>
      </c>
      <c r="H38" s="43"/>
      <c r="I38" s="37"/>
      <c r="J38" s="37"/>
      <c r="K38" s="37"/>
    </row>
    <row r="39" spans="1:11">
      <c r="A39" s="50">
        <v>60115</v>
      </c>
      <c r="B39" s="51">
        <v>171</v>
      </c>
      <c r="C39" s="47"/>
      <c r="D39" s="47">
        <v>5</v>
      </c>
      <c r="E39" s="47"/>
      <c r="F39" s="42"/>
      <c r="G39" s="43">
        <v>4</v>
      </c>
      <c r="H39" s="43"/>
      <c r="I39" s="37"/>
      <c r="J39" s="37"/>
      <c r="K39" s="37"/>
    </row>
    <row r="40" spans="1:11">
      <c r="A40" s="50">
        <v>62269</v>
      </c>
      <c r="B40" s="51">
        <v>170</v>
      </c>
      <c r="C40" s="47"/>
      <c r="D40" s="47">
        <v>2</v>
      </c>
      <c r="E40" s="47"/>
      <c r="F40" s="42"/>
      <c r="G40" s="43">
        <v>2</v>
      </c>
      <c r="H40" s="43"/>
      <c r="I40" s="37"/>
      <c r="J40" s="37"/>
      <c r="K40" s="37"/>
    </row>
    <row r="41" spans="1:11">
      <c r="A41" s="50">
        <v>62025</v>
      </c>
      <c r="B41" s="51">
        <v>158</v>
      </c>
      <c r="C41" s="47"/>
      <c r="D41" s="47">
        <v>4</v>
      </c>
      <c r="E41" s="47"/>
      <c r="F41" s="42"/>
      <c r="G41" s="43">
        <v>1</v>
      </c>
      <c r="H41" s="43"/>
      <c r="I41" s="37"/>
      <c r="J41" s="37"/>
      <c r="K41" s="37"/>
    </row>
    <row r="42" spans="1:11">
      <c r="A42" s="50">
        <v>60187</v>
      </c>
      <c r="B42" s="51">
        <v>155</v>
      </c>
      <c r="C42" s="47"/>
      <c r="D42" s="47">
        <v>2</v>
      </c>
      <c r="E42" s="47"/>
      <c r="F42" s="42"/>
      <c r="G42" s="43">
        <v>1</v>
      </c>
      <c r="H42" s="43"/>
      <c r="I42" s="37"/>
      <c r="J42" s="37"/>
      <c r="K42" s="37"/>
    </row>
    <row r="43" spans="1:11">
      <c r="A43" s="50">
        <v>60565</v>
      </c>
      <c r="B43" s="51">
        <v>142</v>
      </c>
      <c r="C43" s="47"/>
      <c r="D43" s="47">
        <v>6</v>
      </c>
      <c r="E43" s="47"/>
      <c r="F43" s="42"/>
      <c r="G43" s="43">
        <v>1</v>
      </c>
      <c r="H43" s="43"/>
      <c r="I43" s="37"/>
      <c r="J43" s="37"/>
      <c r="K43" s="37"/>
    </row>
    <row r="44" spans="1:11">
      <c r="A44" s="50">
        <v>60622</v>
      </c>
      <c r="B44" s="51">
        <v>141</v>
      </c>
      <c r="C44" s="47"/>
      <c r="D44" s="47">
        <v>4</v>
      </c>
      <c r="E44" s="47"/>
      <c r="F44" s="42"/>
      <c r="G44" s="43">
        <v>1</v>
      </c>
      <c r="H44" s="43"/>
      <c r="I44" s="37"/>
      <c r="J44" s="37"/>
      <c r="K44" s="37"/>
    </row>
    <row r="45" spans="1:11">
      <c r="A45" s="50">
        <v>60623</v>
      </c>
      <c r="B45" s="51">
        <v>141</v>
      </c>
      <c r="C45" s="47"/>
      <c r="D45" s="47">
        <v>1</v>
      </c>
      <c r="E45" s="47"/>
      <c r="F45" s="42"/>
      <c r="G45" s="43">
        <v>1</v>
      </c>
      <c r="H45" s="43"/>
      <c r="I45" s="37"/>
      <c r="J45" s="37"/>
      <c r="K45" s="37"/>
    </row>
    <row r="46" spans="1:11">
      <c r="A46" s="50">
        <v>60629</v>
      </c>
      <c r="B46" s="51">
        <v>133</v>
      </c>
      <c r="C46" s="47"/>
      <c r="D46" s="47">
        <v>1</v>
      </c>
      <c r="E46" s="47"/>
      <c r="F46" s="42"/>
      <c r="G46" s="43">
        <v>1</v>
      </c>
      <c r="H46" s="43"/>
      <c r="I46" s="37"/>
      <c r="J46" s="37"/>
      <c r="K46" s="37"/>
    </row>
    <row r="47" spans="1:11">
      <c r="A47" s="50">
        <v>60652</v>
      </c>
      <c r="B47" s="51">
        <v>132</v>
      </c>
      <c r="C47" s="47"/>
      <c r="D47" s="47">
        <v>1</v>
      </c>
      <c r="E47" s="47"/>
      <c r="F47" s="42"/>
      <c r="G47" s="43">
        <v>1</v>
      </c>
      <c r="H47" s="43"/>
      <c r="I47" s="37"/>
      <c r="J47" s="37"/>
      <c r="K47" s="37"/>
    </row>
    <row r="48" spans="1:11">
      <c r="A48" s="50">
        <v>60477</v>
      </c>
      <c r="B48" s="51">
        <v>117</v>
      </c>
      <c r="C48" s="47"/>
      <c r="D48" s="47">
        <v>2</v>
      </c>
      <c r="E48" s="47"/>
      <c r="F48" s="42"/>
      <c r="G48" s="43">
        <v>1</v>
      </c>
      <c r="H48" s="43"/>
      <c r="I48" s="37"/>
      <c r="J48" s="37"/>
      <c r="K48" s="37"/>
    </row>
  </sheetData>
  <mergeCells count="5">
    <mergeCell ref="A1:H1"/>
    <mergeCell ref="I3:K3"/>
    <mergeCell ref="I36:K36"/>
    <mergeCell ref="I31:K31"/>
    <mergeCell ref="B34:G35"/>
  </mergeCells>
  <printOptions gridLines="1"/>
  <pageMargins left="0.25" right="0.25" top="0.5" bottom="0.5" header="0.3" footer="0.3"/>
  <pageSetup scale="69"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P13"/>
  <sheetViews>
    <sheetView workbookViewId="0">
      <selection activeCell="M25" sqref="M25"/>
    </sheetView>
  </sheetViews>
  <sheetFormatPr defaultRowHeight="15"/>
  <cols>
    <col min="4" max="4" width="13.42578125" customWidth="1"/>
  </cols>
  <sheetData>
    <row r="1" spans="3:16" ht="15.75" thickBot="1"/>
    <row r="2" spans="3:16" ht="15.75" thickBot="1">
      <c r="D2" s="113" t="s">
        <v>68</v>
      </c>
      <c r="E2" s="114"/>
      <c r="F2" s="114"/>
      <c r="G2" s="114"/>
      <c r="H2" s="114"/>
      <c r="I2" s="114"/>
      <c r="J2" s="115"/>
      <c r="K2" s="116" t="s">
        <v>69</v>
      </c>
      <c r="L2" s="118" t="s">
        <v>70</v>
      </c>
      <c r="M2" s="119"/>
      <c r="N2" s="119"/>
      <c r="O2" s="119"/>
      <c r="P2" s="120"/>
    </row>
    <row r="3" spans="3:16" ht="15.75" thickBot="1">
      <c r="D3" s="124" t="s">
        <v>33</v>
      </c>
      <c r="E3" s="125"/>
      <c r="F3" s="126" t="s">
        <v>71</v>
      </c>
      <c r="G3" s="127"/>
      <c r="H3" s="127"/>
      <c r="I3" s="127"/>
      <c r="J3" s="128"/>
      <c r="K3" s="117"/>
      <c r="L3" s="121"/>
      <c r="M3" s="122"/>
      <c r="N3" s="122"/>
      <c r="O3" s="122"/>
      <c r="P3" s="123"/>
    </row>
    <row r="4" spans="3:16" ht="45.75" thickBot="1">
      <c r="C4" s="129" t="s">
        <v>5</v>
      </c>
      <c r="D4" s="72" t="s">
        <v>66</v>
      </c>
      <c r="E4" s="72" t="s">
        <v>59</v>
      </c>
      <c r="F4" s="73" t="s">
        <v>72</v>
      </c>
      <c r="G4" s="73" t="s">
        <v>73</v>
      </c>
      <c r="H4" s="73" t="s">
        <v>14</v>
      </c>
      <c r="I4" s="73" t="s">
        <v>74</v>
      </c>
      <c r="J4" s="74" t="s">
        <v>75</v>
      </c>
      <c r="K4" s="75" t="s">
        <v>76</v>
      </c>
      <c r="L4" s="71" t="s">
        <v>77</v>
      </c>
      <c r="M4" s="76" t="s">
        <v>13</v>
      </c>
      <c r="N4" s="73" t="s">
        <v>14</v>
      </c>
      <c r="O4" s="76" t="s">
        <v>72</v>
      </c>
      <c r="P4" s="77" t="s">
        <v>76</v>
      </c>
    </row>
    <row r="5" spans="3:16" ht="31.5" thickTop="1" thickBot="1">
      <c r="C5" s="130"/>
      <c r="D5" s="81" t="s">
        <v>67</v>
      </c>
      <c r="E5" s="81" t="s">
        <v>67</v>
      </c>
      <c r="F5" s="82" t="s">
        <v>20</v>
      </c>
      <c r="G5" s="83" t="s">
        <v>67</v>
      </c>
      <c r="H5" s="82" t="s">
        <v>20</v>
      </c>
      <c r="I5" s="82" t="s">
        <v>20</v>
      </c>
      <c r="J5" s="84" t="s">
        <v>67</v>
      </c>
      <c r="K5" s="85" t="s">
        <v>20</v>
      </c>
      <c r="L5" s="86" t="s">
        <v>67</v>
      </c>
      <c r="M5" s="83" t="s">
        <v>67</v>
      </c>
      <c r="N5" s="82" t="s">
        <v>20</v>
      </c>
      <c r="O5" s="82" t="s">
        <v>20</v>
      </c>
      <c r="P5" s="87" t="s">
        <v>20</v>
      </c>
    </row>
    <row r="6" spans="3:16">
      <c r="C6" s="78">
        <v>2007</v>
      </c>
      <c r="D6" s="29">
        <v>47923453.030848458</v>
      </c>
      <c r="E6" s="26"/>
      <c r="F6" s="26"/>
      <c r="G6" s="26"/>
      <c r="H6" s="26"/>
      <c r="I6" s="26"/>
      <c r="J6" s="26"/>
      <c r="K6" s="26"/>
      <c r="L6" s="26"/>
      <c r="M6" s="26"/>
      <c r="N6" s="26"/>
      <c r="O6" s="26"/>
      <c r="P6" s="26"/>
    </row>
    <row r="7" spans="3:16">
      <c r="C7" s="78">
        <v>2008</v>
      </c>
      <c r="D7" s="29">
        <v>47769704.384615384</v>
      </c>
      <c r="E7" s="26"/>
      <c r="F7" s="26"/>
      <c r="G7" s="26"/>
      <c r="H7" s="26"/>
      <c r="I7" s="26"/>
      <c r="J7" s="26"/>
      <c r="K7" s="26"/>
      <c r="L7" s="26"/>
      <c r="M7" s="26"/>
      <c r="N7" s="26"/>
      <c r="O7" s="26"/>
      <c r="P7" s="26"/>
    </row>
    <row r="8" spans="3:16">
      <c r="C8" s="78">
        <v>2009</v>
      </c>
      <c r="D8" s="29">
        <v>40495809.248554915</v>
      </c>
      <c r="E8" s="26"/>
      <c r="F8" s="26"/>
      <c r="G8" s="26"/>
      <c r="H8" s="26"/>
      <c r="I8" s="26"/>
      <c r="J8" s="26"/>
      <c r="K8" s="26"/>
      <c r="L8" s="26"/>
      <c r="M8" s="26"/>
      <c r="N8" s="26"/>
      <c r="O8" s="26"/>
      <c r="P8" s="26"/>
    </row>
    <row r="9" spans="3:16">
      <c r="C9" s="78">
        <v>2010</v>
      </c>
      <c r="D9" s="29">
        <v>48031564.380000003</v>
      </c>
      <c r="E9" s="26"/>
      <c r="F9" s="26"/>
      <c r="G9" s="26"/>
      <c r="H9" s="26"/>
      <c r="I9" s="26"/>
      <c r="J9" s="26"/>
      <c r="K9" s="26"/>
      <c r="L9" s="26"/>
      <c r="M9" s="26"/>
      <c r="N9" s="26"/>
      <c r="O9" s="26"/>
      <c r="P9" s="26"/>
    </row>
    <row r="10" spans="3:16">
      <c r="C10" s="78">
        <v>2011</v>
      </c>
      <c r="D10" s="29">
        <v>45628258.710000001</v>
      </c>
      <c r="E10" s="26"/>
      <c r="F10" s="26"/>
      <c r="G10" s="26"/>
      <c r="H10" s="26"/>
      <c r="I10" s="26"/>
      <c r="J10" s="26"/>
      <c r="K10" s="26"/>
      <c r="L10" s="26"/>
      <c r="M10" s="26"/>
      <c r="N10" s="26"/>
      <c r="O10" s="26"/>
      <c r="P10" s="26"/>
    </row>
    <row r="11" spans="3:16">
      <c r="C11" s="78">
        <v>2012</v>
      </c>
      <c r="D11" s="29">
        <v>53799246.359999999</v>
      </c>
      <c r="E11" s="26"/>
      <c r="F11" s="26"/>
      <c r="G11" s="26"/>
      <c r="H11" s="26"/>
      <c r="I11" s="26"/>
      <c r="J11" s="26"/>
      <c r="K11" s="26"/>
      <c r="L11" s="26"/>
      <c r="M11" s="26"/>
      <c r="N11" s="26"/>
      <c r="O11" s="26"/>
      <c r="P11" s="26"/>
    </row>
    <row r="12" spans="3:16">
      <c r="C12" s="79">
        <v>2013</v>
      </c>
      <c r="D12" s="29">
        <v>61477521.990000002</v>
      </c>
      <c r="E12" s="26"/>
      <c r="F12" s="26"/>
      <c r="G12" s="26"/>
      <c r="H12" s="26"/>
      <c r="I12" s="26"/>
      <c r="J12" s="26"/>
      <c r="K12" s="26"/>
      <c r="L12" s="26"/>
      <c r="M12" s="26"/>
      <c r="N12" s="26"/>
      <c r="O12" s="26"/>
      <c r="P12" s="26"/>
    </row>
    <row r="13" spans="3:16" ht="15.75" thickBot="1">
      <c r="C13" s="80">
        <v>2014</v>
      </c>
      <c r="D13" s="29">
        <v>82308452.739999995</v>
      </c>
      <c r="E13" s="26"/>
      <c r="F13" s="26"/>
      <c r="G13" s="26"/>
      <c r="H13" s="26"/>
      <c r="I13" s="26"/>
      <c r="J13" s="26"/>
      <c r="K13" s="26"/>
      <c r="L13" s="26"/>
      <c r="M13" s="26"/>
      <c r="N13" s="26"/>
      <c r="O13" s="26"/>
      <c r="P13" s="26"/>
    </row>
  </sheetData>
  <mergeCells count="6">
    <mergeCell ref="C4:C5"/>
    <mergeCell ref="D2:J2"/>
    <mergeCell ref="K2:K3"/>
    <mergeCell ref="L2:P3"/>
    <mergeCell ref="D3:E3"/>
    <mergeCell ref="F3:J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ACUPCC Transportation Emissions</vt:lpstr>
      <vt:lpstr>Fleet emissions</vt:lpstr>
      <vt:lpstr>Mode Shift</vt:lpstr>
      <vt:lpstr>Students</vt:lpstr>
      <vt:lpstr>Faculty</vt:lpstr>
      <vt:lpstr>Staff</vt:lpstr>
      <vt:lpstr>data for average commute</vt:lpstr>
      <vt:lpstr>air and other travel</vt:lpstr>
    </vt:vector>
  </TitlesOfParts>
  <Company>Facilities and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Morgan Johnston</dc:creator>
  <cp:lastModifiedBy>Morgan Johnston</cp:lastModifiedBy>
  <dcterms:created xsi:type="dcterms:W3CDTF">2014-04-11T15:27:18Z</dcterms:created>
  <dcterms:modified xsi:type="dcterms:W3CDTF">2014-09-24T16:05:10Z</dcterms:modified>
</cp:coreProperties>
</file>