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\waccache\DM3PEPF000140E0\EXCELCNV\fa3d43e1-8597-42f1-952f-61ced3e93608\"/>
    </mc:Choice>
  </mc:AlternateContent>
  <xr:revisionPtr revIDLastSave="0" documentId="8_{90858268-3936-4DA5-87C8-0851295CFA7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1-304736-875000-875425" sheetId="1" r:id="rId1"/>
  </sheets>
  <definedNames>
    <definedName name="_Key1" hidden="1">'1-304736-875000-875425'!#REF!</definedName>
    <definedName name="_Key2" hidden="1">'1-304736-875000-875425'!#REF!</definedName>
    <definedName name="_Order1" hidden="1">255</definedName>
    <definedName name="_Order2" hidden="1">255</definedName>
    <definedName name="_Sort" hidden="1">'1-304736-875000-875425'!#REF!</definedName>
    <definedName name="Balance">'1-304736-875000-875425'!$I$11</definedName>
    <definedName name="_xlnm.Print_Area" localSheetId="0">'1-304736-875000-875425'!$A$1:$I$13</definedName>
    <definedName name="Print_Area_MI" localSheetId="0">'1-304736-875000-875425'!#REF!</definedName>
    <definedName name="_xlnm.Print_Titles" localSheetId="0">'1-304736-875000-875425'!$1:$3</definedName>
    <definedName name="Print_Titles_MI" localSheetId="0">'1-304736-875000-875425'!$1:$4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11" i="1"/>
  <c r="H8" i="1"/>
  <c r="K7" i="1"/>
  <c r="H7" i="1"/>
  <c r="J7" i="1"/>
  <c r="F11" i="1"/>
  <c r="G11" i="1"/>
  <c r="H6" i="1"/>
  <c r="J6" i="1"/>
  <c r="I5" i="1"/>
  <c r="I6" i="1"/>
  <c r="E11" i="1"/>
  <c r="D11" i="1"/>
  <c r="H9" i="1"/>
  <c r="H11" i="1"/>
  <c r="I11" i="1"/>
  <c r="I7" i="1"/>
  <c r="I8" i="1" s="1"/>
  <c r="I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Sullan, Kelly J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FY23: .002203</t>
        </r>
      </text>
    </comment>
  </commentList>
</comments>
</file>

<file path=xl/sharedStrings.xml><?xml version="1.0" encoding="utf-8"?>
<sst xmlns="http://schemas.openxmlformats.org/spreadsheetml/2006/main" count="33" uniqueCount="32">
  <si>
    <t>McSWEENEY, KEVIN</t>
  </si>
  <si>
    <t>CULTIVATING INDIGENOUS GARDENS WITHIN THE SOUTHERN ARBORETUM WOODLANDS</t>
  </si>
  <si>
    <t>1-304736-875000-acctcd-875425</t>
  </si>
  <si>
    <t>SALARY &amp;</t>
  </si>
  <si>
    <t>FRINGE</t>
  </si>
  <si>
    <t>MATERIALS &amp;</t>
  </si>
  <si>
    <t>CONTRACTUAL</t>
  </si>
  <si>
    <t>TOTAL</t>
  </si>
  <si>
    <t>BALANCE</t>
  </si>
  <si>
    <t>SSC-INDIGENOUS GARDENS</t>
  </si>
  <si>
    <t>DATE</t>
  </si>
  <si>
    <t>WAGES</t>
  </si>
  <si>
    <t>BENEFITS</t>
  </si>
  <si>
    <t>SUPPLIES</t>
  </si>
  <si>
    <t>SERVICES</t>
  </si>
  <si>
    <t>AWARD</t>
  </si>
  <si>
    <t>EXPENSE</t>
  </si>
  <si>
    <t>AVAILABLE</t>
  </si>
  <si>
    <t>Please contact the NRES Business Office at nres-busofc@illinois.edu with any questions regarding this fund</t>
  </si>
  <si>
    <t>monthly totals</t>
  </si>
  <si>
    <t>reconciliation</t>
  </si>
  <si>
    <t>status</t>
  </si>
  <si>
    <t>BEGINNING BALANCE</t>
  </si>
  <si>
    <t>AWARD FROM SSC J3150048</t>
  </si>
  <si>
    <t>BALANCED @ 06/30/23</t>
  </si>
  <si>
    <t>INV INC DIST - QTR:4 AR099499</t>
  </si>
  <si>
    <t>BALANCED @ 12/31/23</t>
  </si>
  <si>
    <r>
      <t xml:space="preserve">CRUZ GARCIA JUAN 24,MN01 </t>
    </r>
    <r>
      <rPr>
        <b/>
        <sz val="12"/>
        <rFont val="Arial"/>
        <family val="2"/>
      </rPr>
      <t>01/02</t>
    </r>
    <r>
      <rPr>
        <sz val="12"/>
        <rFont val="Arial"/>
        <family val="2"/>
      </rPr>
      <t xml:space="preserve"> - 01/15/24</t>
    </r>
  </si>
  <si>
    <t>OB/01</t>
  </si>
  <si>
    <t>CRUZ GARCIA JUAN 01/16 - 08/15/24</t>
  </si>
  <si>
    <t>SUBTOTAL</t>
  </si>
  <si>
    <t>FINAL REPORT DUE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</si>
</sst>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[Red]\-0.00_)"/>
    <numFmt numFmtId="165" formatCode="mm/yy"/>
    <numFmt numFmtId="166" formatCode="0.00_);[Red]\(0.00\)"/>
    <numFmt numFmtId="167" formatCode="0.00_)"/>
  </numFmts>
  <fonts count="12">
    <font>
      <sz val="12"/>
      <name val="Arial"/>
    </font>
    <font>
      <sz val="12"/>
      <name val="Arial"/>
      <family val="2"/>
    </font>
    <font>
      <sz val="8"/>
      <color indexed="17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indexed="17"/>
      <name val="Arial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b/>
      <sz val="18"/>
      <color rgb="FF003399"/>
      <name val="Arial"/>
      <family val="2"/>
    </font>
    <font>
      <sz val="18"/>
      <color rgb="FF00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164" fontId="0" fillId="0" borderId="0"/>
    <xf numFmtId="164" fontId="1" fillId="0" borderId="0"/>
  </cellStyleXfs>
  <cellXfs count="28">
    <xf numFmtId="164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2" fillId="0" borderId="0" xfId="0" applyNumberFormat="1" applyFont="1"/>
    <xf numFmtId="164" fontId="1" fillId="0" borderId="0" xfId="0" applyFont="1"/>
    <xf numFmtId="166" fontId="1" fillId="0" borderId="0" xfId="0" applyNumberFormat="1" applyFont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6" fontId="4" fillId="0" borderId="0" xfId="0" applyNumberFormat="1" applyFont="1"/>
    <xf numFmtId="164" fontId="1" fillId="0" borderId="0" xfId="0" applyFont="1" applyAlignment="1">
      <alignment horizontal="left"/>
    </xf>
    <xf numFmtId="164" fontId="5" fillId="0" borderId="0" xfId="0" applyFont="1" applyAlignment="1">
      <alignment vertical="center"/>
    </xf>
    <xf numFmtId="166" fontId="0" fillId="0" borderId="0" xfId="0" applyNumberFormat="1" applyAlignment="1">
      <alignment horizontal="right"/>
    </xf>
    <xf numFmtId="164" fontId="1" fillId="0" borderId="0" xfId="1"/>
    <xf numFmtId="40" fontId="6" fillId="0" borderId="0" xfId="0" applyNumberFormat="1" applyFont="1" applyAlignment="1">
      <alignment horizontal="right"/>
    </xf>
    <xf numFmtId="164" fontId="6" fillId="0" borderId="0" xfId="0" applyFont="1"/>
    <xf numFmtId="40" fontId="6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7" fontId="1" fillId="0" borderId="0" xfId="0" applyNumberFormat="1" applyFont="1"/>
    <xf numFmtId="166" fontId="3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164" fontId="9" fillId="0" borderId="0" xfId="0" applyFont="1"/>
    <xf numFmtId="166" fontId="8" fillId="0" borderId="0" xfId="0" applyNumberFormat="1" applyFont="1"/>
    <xf numFmtId="164" fontId="3" fillId="2" borderId="1" xfId="0" applyFont="1" applyFill="1" applyBorder="1" applyAlignment="1">
      <alignment horizontal="center"/>
    </xf>
    <xf numFmtId="164" fontId="10" fillId="3" borderId="0" xfId="0" applyFont="1" applyFill="1" applyAlignment="1">
      <alignment horizontal="center"/>
    </xf>
    <xf numFmtId="164" fontId="11" fillId="3" borderId="0" xfId="0" applyFont="1" applyFill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13</xdr:row>
      <xdr:rowOff>142875</xdr:rowOff>
    </xdr:from>
    <xdr:to>
      <xdr:col>10</xdr:col>
      <xdr:colOff>190500</xdr:colOff>
      <xdr:row>50</xdr:row>
      <xdr:rowOff>95250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A4B95E02-015A-3417-B218-24F4ED47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762250"/>
          <a:ext cx="15078075" cy="700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L40"/>
  <sheetViews>
    <sheetView tabSelected="1" defaultGridColor="0" colorId="22" zoomScale="87" zoomScaleNormal="87" workbookViewId="0">
      <pane ySplit="4" topLeftCell="A5" activePane="bottomLeft" state="frozen"/>
      <selection pane="bottomLeft" activeCell="A9" sqref="A9"/>
    </sheetView>
  </sheetViews>
  <sheetFormatPr defaultColWidth="9.77734375" defaultRowHeight="15"/>
  <cols>
    <col min="1" max="1" width="45.6640625" customWidth="1"/>
    <col min="2" max="2" width="6.77734375" style="1" customWidth="1"/>
    <col min="3" max="7" width="15.77734375" style="3" customWidth="1"/>
    <col min="8" max="8" width="15.77734375" style="13" customWidth="1"/>
    <col min="9" max="9" width="15.77734375" style="3" customWidth="1"/>
    <col min="10" max="10" width="12" style="15" bestFit="1" customWidth="1"/>
    <col min="11" max="11" width="11.44140625" style="15" bestFit="1" customWidth="1"/>
    <col min="12" max="12" width="20.5546875" style="16" bestFit="1" customWidth="1"/>
  </cols>
  <sheetData>
    <row r="1" spans="1:12" ht="15.75">
      <c r="A1" s="6" t="s">
        <v>0</v>
      </c>
      <c r="B1" s="12" t="s">
        <v>1</v>
      </c>
      <c r="C1" s="10"/>
      <c r="D1" s="10"/>
      <c r="E1" s="24"/>
      <c r="F1" s="10"/>
    </row>
    <row r="2" spans="1:12">
      <c r="A2" s="6" t="s">
        <v>2</v>
      </c>
      <c r="B2" s="9"/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  <c r="I2" s="4" t="s">
        <v>8</v>
      </c>
    </row>
    <row r="3" spans="1:12" ht="15.75" thickBot="1">
      <c r="A3" s="6" t="s">
        <v>9</v>
      </c>
      <c r="B3" s="9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  <row r="4" spans="1:12" ht="15.75" thickBot="1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17" t="s">
        <v>19</v>
      </c>
      <c r="K4" s="15" t="s">
        <v>20</v>
      </c>
      <c r="L4" s="18" t="s">
        <v>21</v>
      </c>
    </row>
    <row r="5" spans="1:12">
      <c r="A5" s="11" t="s">
        <v>22</v>
      </c>
      <c r="B5" s="9"/>
      <c r="C5" s="8"/>
      <c r="D5" s="8"/>
      <c r="E5" s="8"/>
      <c r="F5" s="8"/>
      <c r="G5" s="8"/>
      <c r="H5" s="21"/>
      <c r="I5" s="8">
        <f>SUM(C5:H5)</f>
        <v>0</v>
      </c>
    </row>
    <row r="6" spans="1:12">
      <c r="A6" s="14" t="s">
        <v>23</v>
      </c>
      <c r="B6" s="22">
        <v>45100</v>
      </c>
      <c r="C6" s="7"/>
      <c r="D6" s="8"/>
      <c r="E6" s="8"/>
      <c r="F6" s="8"/>
      <c r="G6" s="7">
        <v>149320</v>
      </c>
      <c r="H6" s="8">
        <f>SUM(C6:F6)</f>
        <v>0</v>
      </c>
      <c r="I6" s="8">
        <f>I5+G6-H6</f>
        <v>149320</v>
      </c>
      <c r="J6" s="15">
        <f>SUM(H6)</f>
        <v>0</v>
      </c>
      <c r="K6" s="15">
        <v>149320</v>
      </c>
      <c r="L6" s="23" t="s">
        <v>24</v>
      </c>
    </row>
    <row r="7" spans="1:12">
      <c r="A7" s="14" t="s">
        <v>25</v>
      </c>
      <c r="B7" s="22">
        <v>45130</v>
      </c>
      <c r="C7" s="7"/>
      <c r="D7" s="8"/>
      <c r="E7" s="8"/>
      <c r="F7" s="8"/>
      <c r="G7" s="7">
        <v>314.63</v>
      </c>
      <c r="H7" s="8">
        <f>SUM(C7:F7)</f>
        <v>0</v>
      </c>
      <c r="I7" s="8">
        <f>I6+G7-H7</f>
        <v>149634.63</v>
      </c>
      <c r="J7" s="15">
        <f>SUM(H7)</f>
        <v>0</v>
      </c>
      <c r="K7" s="15">
        <f>149634.63</f>
        <v>149634.63</v>
      </c>
      <c r="L7" s="23" t="s">
        <v>26</v>
      </c>
    </row>
    <row r="8" spans="1:12" ht="15.75">
      <c r="A8" s="14" t="s">
        <v>27</v>
      </c>
      <c r="B8" s="22" t="s">
        <v>28</v>
      </c>
      <c r="C8" s="7">
        <v>1555.56</v>
      </c>
      <c r="D8" s="8">
        <v>22.56</v>
      </c>
      <c r="E8" s="8"/>
      <c r="F8" s="8"/>
      <c r="G8" s="7"/>
      <c r="H8" s="8">
        <f>SUM(C8:F8)</f>
        <v>1578.12</v>
      </c>
      <c r="I8" s="8">
        <f>I7+G8-H8</f>
        <v>148056.51</v>
      </c>
      <c r="L8" s="23"/>
    </row>
    <row r="9" spans="1:12">
      <c r="A9" s="14" t="s">
        <v>29</v>
      </c>
      <c r="B9" s="22" t="s">
        <v>28</v>
      </c>
      <c r="C9" s="7">
        <f>(4666.67*0.7)*7</f>
        <v>22866.682999999997</v>
      </c>
      <c r="D9" s="8">
        <f>C9*0.0145</f>
        <v>331.56690349999997</v>
      </c>
      <c r="E9" s="8"/>
      <c r="F9" s="8"/>
      <c r="G9" s="7"/>
      <c r="H9" s="8">
        <f>SUM(C9:F9)</f>
        <v>23198.249903499996</v>
      </c>
      <c r="I9" s="8">
        <f>I8+G9-H9</f>
        <v>124858.26009650002</v>
      </c>
      <c r="L9" s="23"/>
    </row>
    <row r="10" spans="1:12" s="6" customFormat="1">
      <c r="A10"/>
      <c r="B10" s="22"/>
      <c r="C10" s="7"/>
      <c r="D10" s="7"/>
      <c r="E10" s="8"/>
      <c r="F10" s="8"/>
      <c r="G10" s="7"/>
      <c r="H10" s="8"/>
      <c r="I10" s="8"/>
      <c r="J10" s="15"/>
      <c r="K10" s="15"/>
      <c r="L10" s="16"/>
    </row>
    <row r="11" spans="1:12">
      <c r="A11" t="s">
        <v>30</v>
      </c>
      <c r="B11" s="2"/>
      <c r="C11" s="3">
        <f>SUM(C6:C10)</f>
        <v>24422.242999999999</v>
      </c>
      <c r="D11" s="3">
        <f>SUM(D6:D10)</f>
        <v>354.12690349999997</v>
      </c>
      <c r="E11" s="3">
        <f>SUM(E6:E10)</f>
        <v>0</v>
      </c>
      <c r="F11" s="3">
        <f>SUM(F6:F10)</f>
        <v>0</v>
      </c>
      <c r="G11" s="3">
        <f>SUM(G6:G10)</f>
        <v>149634.63</v>
      </c>
      <c r="H11" s="8">
        <f>SUM(C11:F11)</f>
        <v>24776.369903499999</v>
      </c>
      <c r="I11" s="8">
        <f>I10+G11-H11</f>
        <v>124858.2600965</v>
      </c>
    </row>
    <row r="12" spans="1:12">
      <c r="B12" s="2"/>
      <c r="I12" s="5"/>
    </row>
    <row r="13" spans="1:12" ht="23.25">
      <c r="A13" s="26" t="s">
        <v>31</v>
      </c>
      <c r="B13" s="27"/>
      <c r="C13" s="27"/>
      <c r="D13" s="27"/>
      <c r="E13" s="27"/>
      <c r="F13" s="27"/>
      <c r="G13" s="27"/>
      <c r="H13" s="27"/>
      <c r="I13" s="27"/>
    </row>
    <row r="14" spans="1:12">
      <c r="L14" s="19"/>
    </row>
    <row r="15" spans="1:12">
      <c r="L15" s="19"/>
    </row>
    <row r="16" spans="1:12">
      <c r="L16" s="19"/>
    </row>
    <row r="17" spans="12:12">
      <c r="L17" s="19"/>
    </row>
    <row r="18" spans="12:12">
      <c r="L18" s="19"/>
    </row>
    <row r="19" spans="12:12">
      <c r="L19" s="19"/>
    </row>
    <row r="20" spans="12:12">
      <c r="L20" s="19"/>
    </row>
    <row r="21" spans="12:12">
      <c r="L21" s="19"/>
    </row>
    <row r="22" spans="12:12">
      <c r="L22" s="19"/>
    </row>
    <row r="23" spans="12:12">
      <c r="L23" s="19"/>
    </row>
    <row r="24" spans="12:12">
      <c r="L24" s="19"/>
    </row>
    <row r="25" spans="12:12">
      <c r="L25" s="19"/>
    </row>
    <row r="26" spans="12:12">
      <c r="L26" s="19"/>
    </row>
    <row r="27" spans="12:12">
      <c r="L27" s="19"/>
    </row>
    <row r="28" spans="12:12">
      <c r="L28" s="19"/>
    </row>
    <row r="31" spans="12:12">
      <c r="L31" s="6"/>
    </row>
    <row r="33" spans="12:12">
      <c r="L33" s="20"/>
    </row>
    <row r="38" spans="12:12">
      <c r="L38" s="20"/>
    </row>
    <row r="39" spans="12:12">
      <c r="L39" s="20"/>
    </row>
    <row r="40" spans="12:12">
      <c r="L40" s="20"/>
    </row>
  </sheetData>
  <mergeCells count="2">
    <mergeCell ref="A4:I4"/>
    <mergeCell ref="A13:I13"/>
  </mergeCells>
  <phoneticPr fontId="0" type="noConversion"/>
  <printOptions horizontalCentered="1" gridLines="1"/>
  <pageMargins left="0.25" right="0.25" top="0.5" bottom="0.5" header="0.25" footer="0.25"/>
  <pageSetup scale="64" fitToHeight="8" orientation="landscape" r:id="rId1"/>
  <headerFooter alignWithMargins="0">
    <oddFooter>&amp;L&amp;D&amp;R&amp;P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E19DDD-6AA9-4959-A341-51F9FC4D1B19}"/>
</file>

<file path=customXml/itemProps2.xml><?xml version="1.0" encoding="utf-8"?>
<ds:datastoreItem xmlns:ds="http://schemas.openxmlformats.org/officeDocument/2006/customXml" ds:itemID="{84832EF5-D75A-4FD5-9122-18093839B89D}"/>
</file>

<file path=customXml/itemProps3.xml><?xml version="1.0" encoding="utf-8"?>
<ds:datastoreItem xmlns:ds="http://schemas.openxmlformats.org/officeDocument/2006/customXml" ds:itemID="{BCEB20B4-F91B-433D-A9C4-23E24634E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Illinois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Tondini</dc:creator>
  <cp:keywords/>
  <dc:description/>
  <cp:lastModifiedBy>X</cp:lastModifiedBy>
  <cp:revision/>
  <dcterms:created xsi:type="dcterms:W3CDTF">1999-01-29T05:22:40Z</dcterms:created>
  <dcterms:modified xsi:type="dcterms:W3CDTF">2024-02-20T19:25:20Z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