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C:\Users\qkim\Desktop\COE\Capital Projects\U18045 Campus Instructional Facility\0 Meeting\2019-09-21 Student Sustainabilty Application\"/>
    </mc:Choice>
  </mc:AlternateContent>
  <xr:revisionPtr revIDLastSave="0" documentId="11_9DBC4BE4D312F644C4C3FA21A0D6FD83CE3FC3F2" xr6:coauthVersionLast="47" xr6:coauthVersionMax="47" xr10:uidLastSave="{00000000-0000-0000-0000-000000000000}"/>
  <bookViews>
    <workbookView xWindow="0" yWindow="465" windowWidth="28800" windowHeight="16575" xr2:uid="{00000000-000D-0000-FFFF-FFFF00000000}"/>
  </bookViews>
  <sheets>
    <sheet name="SSC Step II Applicatio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7" i="1" l="1"/>
  <c r="H68" i="1" l="1"/>
  <c r="F61" i="1"/>
  <c r="H61" i="1" s="1"/>
  <c r="H47" i="1"/>
  <c r="H54" i="1"/>
  <c r="H50" i="1"/>
  <c r="H81" i="1" l="1"/>
  <c r="H80" i="1"/>
  <c r="H79" i="1"/>
  <c r="H83" i="1" s="1"/>
  <c r="H88" i="1"/>
  <c r="H89" i="1"/>
  <c r="H90" i="1"/>
  <c r="H91" i="1"/>
  <c r="H87" i="1"/>
  <c r="H93" i="1" s="1"/>
  <c r="H72" i="1"/>
  <c r="H70" i="1"/>
  <c r="H71" i="1"/>
  <c r="H73" i="1"/>
  <c r="H69" i="1"/>
  <c r="H48" i="1"/>
  <c r="H49" i="1"/>
  <c r="H51" i="1"/>
  <c r="H52" i="1"/>
  <c r="H53" i="1"/>
  <c r="H57" i="1" l="1"/>
  <c r="H55" i="1"/>
  <c r="H75" i="1"/>
  <c r="F54" i="1" l="1"/>
  <c r="F47" i="1"/>
  <c r="F50" i="1"/>
  <c r="F55" i="1"/>
  <c r="F52" i="1"/>
  <c r="F48" i="1"/>
  <c r="F49" i="1"/>
  <c r="F51" i="1"/>
  <c r="F53" i="1"/>
  <c r="F62" i="1"/>
  <c r="H62" i="1" l="1"/>
  <c r="H64" i="1" s="1"/>
  <c r="H95" i="1" s="1"/>
  <c r="F83" i="1"/>
  <c r="F93" i="1"/>
  <c r="F75" i="1"/>
  <c r="F64" i="1"/>
  <c r="H44" i="1" l="1"/>
  <c r="F57" i="1"/>
  <c r="F95" i="1" s="1"/>
  <c r="F44" i="1" l="1"/>
</calcChain>
</file>

<file path=xl/sharedStrings.xml><?xml version="1.0" encoding="utf-8"?>
<sst xmlns="http://schemas.openxmlformats.org/spreadsheetml/2006/main" count="96" uniqueCount="84">
  <si>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</si>
  <si>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</si>
  <si>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</si>
  <si>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</si>
  <si>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Campus Instructional Facility (College of Engineering)</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</si>
  <si>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</si>
  <si>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</si>
  <si>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</si>
  <si>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</si>
  <si>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</si>
  <si>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</si>
  <si>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</si>
  <si>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</si>
  <si>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</si>
  <si>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</si>
  <si>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</si>
  <si>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Drilling Testing/Monitoring Hole</t>
  </si>
  <si>
    <t>2 weeks</t>
  </si>
  <si>
    <t>Monitoring</t>
  </si>
  <si>
    <t>Ongoing</t>
  </si>
  <si>
    <t>Install perimeter fence, strip topsoil (including signage for publicity)</t>
  </si>
  <si>
    <t>1 week</t>
  </si>
  <si>
    <t>Drill wellheads, install vertical heat exchanges</t>
  </si>
  <si>
    <t>6 weeks</t>
  </si>
  <si>
    <t>Install wellfield piping, vault, manifold</t>
  </si>
  <si>
    <t>3 weeks</t>
  </si>
  <si>
    <t>App development, roll out of communication plan</t>
  </si>
  <si>
    <t>Trench/install manifold piping back to building</t>
  </si>
  <si>
    <t>Restoration: sidewalks, landscape</t>
  </si>
  <si>
    <t>4 weeks</t>
  </si>
  <si>
    <t>Remove fencing, demobilize</t>
  </si>
  <si>
    <t>HVAC Commissioning</t>
  </si>
  <si>
    <t>Milestone</t>
  </si>
  <si>
    <t>Fall, 2020</t>
  </si>
  <si>
    <t>Substantial Completion</t>
  </si>
  <si>
    <t>Winter, 2020</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</si>
  <si>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</si>
  <si>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</si>
  <si>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</si>
  <si>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</si>
  <si>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</si>
  <si>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SSC Request</t>
  </si>
  <si>
    <t>Total Geothermal Exchange Project</t>
  </si>
  <si>
    <t>Equipment &amp; Construction Costs</t>
  </si>
  <si>
    <t>Geothermal Implementation (funded by SSC and other sources)</t>
  </si>
  <si>
    <t>Geothermal Heat Pump, Vault, Wellfield Piping</t>
  </si>
  <si>
    <t>Geothermal Wells</t>
  </si>
  <si>
    <t>Eliminate Plate/Frame Heat Exchangers for Radiant Panels</t>
  </si>
  <si>
    <t>Secondary set of pipe risers with insulation, controls</t>
  </si>
  <si>
    <t>Earthwork: silt fence, sidewalk demo, topsoil, stone</t>
  </si>
  <si>
    <t>Site Concrete: 8" thick sidewalks, broom finish</t>
  </si>
  <si>
    <t>Landscape: respread topsoil, fine grade, sod restoration</t>
  </si>
  <si>
    <t>Architectural Design, Engineering and Commissioning</t>
  </si>
  <si>
    <t>Per MEP Engineer</t>
  </si>
  <si>
    <t>Contingency</t>
  </si>
  <si>
    <t>Per General Contractor</t>
  </si>
  <si>
    <t>Subtotal</t>
  </si>
  <si>
    <t>Publicity &amp; Communication</t>
  </si>
  <si>
    <t>Publicity &amp; Communication (funded by SSC)</t>
  </si>
  <si>
    <t>Digital App: development and deployment of a student-focused digital application for geothermal exchange energy monitoring</t>
  </si>
  <si>
    <t>SSC Project Digital Communications: communication of SSC's involvement and contribution to the geothermal exchange project on the digital displays at the Campus Instructional Facility</t>
  </si>
  <si>
    <t>Personnel &amp; Wages</t>
  </si>
  <si>
    <t>Personnel (funded by other sources)</t>
  </si>
  <si>
    <t>Associate Dean of Facilities and Capital Planning, College of Engineering (Dr. Liang Y. Liu)</t>
  </si>
  <si>
    <t>Director of Facilities, College of Engineering (Qu Kim)</t>
  </si>
  <si>
    <t>Senior Planner, Facilities and Services (F&amp;S) (Doug Reddington)</t>
  </si>
  <si>
    <t>Associate Geologist, Prairie Research Institute (PRI) (Dr. Andrew Stumpf)</t>
  </si>
  <si>
    <t>Hydrogeology and Geophysics (Dr. Yu-Feng Lin)</t>
  </si>
  <si>
    <t>Other Development Team members</t>
  </si>
  <si>
    <t>Project Budget per F&amp;S</t>
  </si>
  <si>
    <t>Drilling Testing/Monitoring Hole (tentatively funded by the Carbon Credit Sale Fund)</t>
  </si>
  <si>
    <t>Metal Fence: 12 days of Installation, Maintenance, and dissemblance of Metal Fence around the Testing Drilling Hole on the Bardeen Quad</t>
  </si>
  <si>
    <t>Vacuum Truck: 12 days of removal of drilling fluids and drill cuttings by F&amp;S vacuum truck</t>
  </si>
  <si>
    <t>Site Restoration: restoration/redesign of the ground and concrete path on the Bardeen Quad</t>
  </si>
  <si>
    <t>General Supplies &amp; Other</t>
  </si>
  <si>
    <t>Drilling Testing/Monitoring Hole (tentative funded by the Carbon Credit Sale Fund)</t>
  </si>
  <si>
    <t>Test Hole Drilling: 10 days of one test hole drilling on the Badeen Quad for soil testing</t>
  </si>
  <si>
    <t>Borehold Geophysics: 1 day of collecting logs of soil properties for well bore/borefield modeling</t>
  </si>
  <si>
    <t>U-bend PVC pipe (1000-feet) for DTRT testing</t>
  </si>
  <si>
    <t>Fiber-Optic Cable: fiber-optic cable to measure ambient temperature in borefield (cost of cable, and installation in test hole); steel-wrapped cable required to protect fiber optics from “darkening” when in the ground for more than 20 years</t>
  </si>
  <si>
    <t>Installation of underground utilities box to store fiber optic cable; small above-ground plastic box/above-ground structure not allowed by F&amp;S at the site</t>
  </si>
  <si>
    <t>TOTAL BUDGET</t>
  </si>
  <si>
    <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</si>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</sst>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quot;$&quot;#,##0.00;&quot;$&quot;\(#,##0.00\)"/>
    <numFmt numFmtId="165" formatCode="&quot;$&quot;#,##0;&quot;$&quot;\(#,##0\)"/>
  </numFmts>
  <fonts count="15">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sz val="12"/>
      <name val="Calibri"/>
      <family val="2"/>
    </font>
    <font>
      <b/>
      <i/>
      <sz val="12"/>
      <color indexed="8"/>
      <name val="Calibri"/>
      <family val="2"/>
    </font>
    <font>
      <b/>
      <i/>
      <sz val="12"/>
      <name val="Calibri"/>
      <family val="2"/>
    </font>
    <font>
      <sz val="11"/>
      <color theme="1"/>
      <name val="Calibri"/>
      <family val="2"/>
      <scheme val="minor"/>
    </font>
    <font>
      <sz val="16"/>
      <color indexed="8"/>
      <name val="Calibri"/>
      <family val="2"/>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s>
  <borders count="25">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style="thin">
        <color auto="1"/>
      </bottom>
      <diagonal/>
    </border>
    <border>
      <left style="medium">
        <color auto="1"/>
      </left>
      <right style="medium">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double">
        <color indexed="64"/>
      </bottom>
      <diagonal/>
    </border>
    <border>
      <left/>
      <right style="thin">
        <color indexed="64"/>
      </right>
      <top style="thin">
        <color auto="1"/>
      </top>
      <bottom style="double">
        <color indexed="64"/>
      </bottom>
      <diagonal/>
    </border>
  </borders>
  <cellStyleXfs count="2">
    <xf numFmtId="0" fontId="0" fillId="0" borderId="0"/>
    <xf numFmtId="9" fontId="13" fillId="0" borderId="0" applyFont="0" applyFill="0" applyBorder="0" applyAlignment="0" applyProtection="0"/>
  </cellStyleXfs>
  <cellXfs count="136">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2" fillId="2" borderId="6"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2" xfId="0" applyFont="1" applyFill="1" applyBorder="1" applyAlignment="1">
      <alignment vertical="center"/>
    </xf>
    <xf numFmtId="0" fontId="7" fillId="2" borderId="0" xfId="0" applyFont="1" applyFill="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wrapText="1"/>
    </xf>
    <xf numFmtId="165" fontId="0" fillId="0" borderId="0" xfId="0" applyNumberFormat="1"/>
    <xf numFmtId="164" fontId="2" fillId="6" borderId="14" xfId="0" applyNumberFormat="1" applyFont="1" applyFill="1" applyBorder="1" applyAlignment="1" applyProtection="1">
      <alignment vertical="center"/>
      <protection locked="0"/>
    </xf>
    <xf numFmtId="49" fontId="2" fillId="4" borderId="18" xfId="0" applyNumberFormat="1" applyFont="1" applyFill="1" applyBorder="1" applyAlignment="1" applyProtection="1">
      <alignment vertical="center"/>
      <protection locked="0"/>
    </xf>
    <xf numFmtId="49" fontId="2" fillId="4" borderId="12" xfId="0" applyNumberFormat="1" applyFont="1" applyFill="1" applyBorder="1" applyAlignment="1" applyProtection="1">
      <alignment vertical="center"/>
      <protection locked="0"/>
    </xf>
    <xf numFmtId="49" fontId="2" fillId="5" borderId="9" xfId="0" applyNumberFormat="1" applyFont="1" applyFill="1" applyBorder="1" applyAlignment="1" applyProtection="1">
      <alignment vertical="center"/>
      <protection locked="0"/>
    </xf>
    <xf numFmtId="49" fontId="2" fillId="5" borderId="19" xfId="0" applyNumberFormat="1" applyFont="1" applyFill="1" applyBorder="1" applyAlignment="1" applyProtection="1">
      <alignment vertical="center"/>
      <protection locked="0"/>
    </xf>
    <xf numFmtId="3" fontId="2" fillId="6" borderId="9" xfId="0" applyNumberFormat="1" applyFont="1" applyFill="1" applyBorder="1" applyAlignment="1" applyProtection="1">
      <alignment vertical="center"/>
      <protection locked="0"/>
    </xf>
    <xf numFmtId="5" fontId="2" fillId="5" borderId="9" xfId="0" applyNumberFormat="1" applyFont="1" applyFill="1" applyBorder="1" applyAlignment="1">
      <alignment vertical="center"/>
    </xf>
    <xf numFmtId="5" fontId="2" fillId="5" borderId="19" xfId="0" applyNumberFormat="1" applyFont="1" applyFill="1" applyBorder="1" applyAlignment="1">
      <alignment vertical="center"/>
    </xf>
    <xf numFmtId="0" fontId="11" fillId="2" borderId="12" xfId="0" applyFont="1" applyFill="1" applyBorder="1" applyAlignment="1">
      <alignment horizontal="right" vertical="center"/>
    </xf>
    <xf numFmtId="0" fontId="11" fillId="2" borderId="0" xfId="0" applyFont="1" applyFill="1" applyAlignment="1">
      <alignment horizontal="right" vertical="center"/>
    </xf>
    <xf numFmtId="0" fontId="7" fillId="5" borderId="14" xfId="0" applyFont="1" applyFill="1" applyBorder="1" applyAlignment="1">
      <alignment horizontal="center" vertical="center" wrapText="1"/>
    </xf>
    <xf numFmtId="165" fontId="2" fillId="4" borderId="20" xfId="0" applyNumberFormat="1" applyFont="1" applyFill="1" applyBorder="1" applyAlignment="1" applyProtection="1">
      <alignment horizontal="left" vertical="center"/>
      <protection locked="0"/>
    </xf>
    <xf numFmtId="0" fontId="0" fillId="3" borderId="0" xfId="0" applyFill="1"/>
    <xf numFmtId="0" fontId="7" fillId="2" borderId="0" xfId="0" applyFont="1" applyFill="1" applyAlignment="1">
      <alignment horizontal="center" vertical="center"/>
    </xf>
    <xf numFmtId="164" fontId="2" fillId="2" borderId="0" xfId="0" applyNumberFormat="1" applyFont="1" applyFill="1" applyAlignment="1">
      <alignment horizontal="center" vertical="center"/>
    </xf>
    <xf numFmtId="5" fontId="2" fillId="5" borderId="10" xfId="0" applyNumberFormat="1" applyFont="1" applyFill="1" applyBorder="1" applyAlignment="1">
      <alignment vertical="center"/>
    </xf>
    <xf numFmtId="49" fontId="2" fillId="5" borderId="24" xfId="0" applyNumberFormat="1" applyFont="1" applyFill="1" applyBorder="1" applyAlignment="1" applyProtection="1">
      <alignment vertical="center"/>
      <protection locked="0"/>
    </xf>
    <xf numFmtId="5" fontId="11" fillId="5" borderId="22" xfId="0" applyNumberFormat="1" applyFont="1" applyFill="1" applyBorder="1" applyAlignment="1">
      <alignment vertical="center"/>
    </xf>
    <xf numFmtId="5" fontId="2" fillId="5" borderId="24" xfId="0" applyNumberFormat="1" applyFont="1" applyFill="1" applyBorder="1" applyAlignment="1">
      <alignment vertical="center"/>
    </xf>
    <xf numFmtId="0" fontId="7" fillId="2" borderId="0" xfId="0" applyFont="1" applyFill="1" applyAlignment="1">
      <alignment horizontal="right" vertical="center"/>
    </xf>
    <xf numFmtId="165" fontId="2" fillId="2" borderId="0" xfId="0" applyNumberFormat="1" applyFont="1" applyFill="1" applyAlignment="1">
      <alignment horizontal="right" vertical="center"/>
    </xf>
    <xf numFmtId="165" fontId="7" fillId="5" borderId="14" xfId="0" applyNumberFormat="1" applyFont="1" applyFill="1" applyBorder="1" applyAlignment="1">
      <alignment vertical="center"/>
    </xf>
    <xf numFmtId="49" fontId="2" fillId="4" borderId="24" xfId="0" applyNumberFormat="1" applyFont="1" applyFill="1" applyBorder="1" applyAlignment="1" applyProtection="1">
      <alignment vertical="center"/>
      <protection locked="0"/>
    </xf>
    <xf numFmtId="49" fontId="2" fillId="6" borderId="9" xfId="0" applyNumberFormat="1" applyFont="1" applyFill="1" applyBorder="1" applyAlignment="1" applyProtection="1">
      <alignment horizontal="left" vertical="center" indent="3"/>
      <protection locked="0"/>
    </xf>
    <xf numFmtId="49" fontId="2" fillId="6" borderId="10" xfId="0" applyNumberFormat="1" applyFont="1" applyFill="1" applyBorder="1" applyAlignment="1" applyProtection="1">
      <alignment horizontal="left" vertical="center" indent="3"/>
      <protection locked="0"/>
    </xf>
    <xf numFmtId="0" fontId="9" fillId="3" borderId="0" xfId="0" applyFont="1" applyFill="1" applyAlignment="1">
      <alignment vertical="center"/>
    </xf>
    <xf numFmtId="165" fontId="2" fillId="5" borderId="14" xfId="0" applyNumberFormat="1" applyFont="1" applyFill="1" applyBorder="1" applyAlignment="1" applyProtection="1">
      <alignment vertical="center"/>
      <protection locked="0"/>
    </xf>
    <xf numFmtId="3" fontId="2" fillId="5" borderId="9" xfId="0" applyNumberFormat="1" applyFont="1" applyFill="1" applyBorder="1" applyAlignment="1" applyProtection="1">
      <alignment vertical="center"/>
      <protection locked="0"/>
    </xf>
    <xf numFmtId="0" fontId="2" fillId="3" borderId="12" xfId="0" applyFont="1" applyFill="1" applyBorder="1" applyAlignment="1">
      <alignment horizontal="center" vertical="center"/>
    </xf>
    <xf numFmtId="164" fontId="2" fillId="3" borderId="12" xfId="0" applyNumberFormat="1" applyFont="1" applyFill="1" applyBorder="1" applyAlignment="1">
      <alignment vertical="center"/>
    </xf>
    <xf numFmtId="0" fontId="11" fillId="3" borderId="12" xfId="0" applyFont="1" applyFill="1" applyBorder="1" applyAlignment="1">
      <alignment horizontal="right" vertical="center"/>
    </xf>
    <xf numFmtId="0" fontId="10" fillId="3" borderId="12" xfId="0" applyFont="1" applyFill="1" applyBorder="1" applyAlignment="1">
      <alignment horizontal="center" vertical="center"/>
    </xf>
    <xf numFmtId="164" fontId="10" fillId="3" borderId="12" xfId="0" applyNumberFormat="1" applyFont="1" applyFill="1" applyBorder="1" applyAlignment="1">
      <alignment vertical="center"/>
    </xf>
    <xf numFmtId="0" fontId="12" fillId="3" borderId="12" xfId="0" applyFont="1" applyFill="1" applyBorder="1" applyAlignment="1">
      <alignment horizontal="right" vertical="center"/>
    </xf>
    <xf numFmtId="49" fontId="2" fillId="4" borderId="14" xfId="0" applyNumberFormat="1" applyFont="1" applyFill="1" applyBorder="1" applyAlignment="1" applyProtection="1">
      <alignment horizontal="left" vertical="center" indent="1"/>
      <protection locked="0"/>
    </xf>
    <xf numFmtId="0" fontId="6" fillId="2" borderId="0" xfId="0" applyFont="1" applyFill="1" applyAlignment="1">
      <alignment horizontal="center" vertical="center" wrapText="1"/>
    </xf>
    <xf numFmtId="14" fontId="2" fillId="4" borderId="14" xfId="0" applyNumberFormat="1" applyFont="1" applyFill="1" applyBorder="1" applyAlignment="1" applyProtection="1">
      <alignment horizontal="center" vertical="center"/>
      <protection locked="0"/>
    </xf>
    <xf numFmtId="164" fontId="2" fillId="7" borderId="14" xfId="0" applyNumberFormat="1" applyFont="1" applyFill="1" applyBorder="1" applyAlignment="1" applyProtection="1">
      <alignment vertical="center"/>
      <protection locked="0"/>
    </xf>
    <xf numFmtId="3" fontId="2" fillId="7" borderId="9" xfId="0" applyNumberFormat="1" applyFont="1" applyFill="1" applyBorder="1" applyAlignment="1" applyProtection="1">
      <alignment vertical="center"/>
      <protection locked="0"/>
    </xf>
    <xf numFmtId="5" fontId="2" fillId="7" borderId="10" xfId="0" applyNumberFormat="1" applyFont="1" applyFill="1" applyBorder="1" applyAlignment="1">
      <alignment vertical="center"/>
    </xf>
    <xf numFmtId="164" fontId="2" fillId="7" borderId="14" xfId="0" applyNumberFormat="1" applyFont="1" applyFill="1" applyBorder="1" applyAlignment="1" applyProtection="1">
      <alignment vertical="center" wrapText="1"/>
      <protection locked="0"/>
    </xf>
    <xf numFmtId="3" fontId="2" fillId="7" borderId="9" xfId="0" applyNumberFormat="1" applyFont="1" applyFill="1" applyBorder="1" applyAlignment="1" applyProtection="1">
      <alignment vertical="center" wrapText="1"/>
      <protection locked="0"/>
    </xf>
    <xf numFmtId="5" fontId="2" fillId="5" borderId="23" xfId="0" applyNumberFormat="1" applyFont="1" applyFill="1" applyBorder="1" applyAlignment="1">
      <alignment vertical="center"/>
    </xf>
    <xf numFmtId="5" fontId="0" fillId="0" borderId="0" xfId="0" applyNumberFormat="1"/>
    <xf numFmtId="0" fontId="14" fillId="2" borderId="0" xfId="0" applyFont="1" applyFill="1" applyAlignment="1">
      <alignment horizontal="right" vertical="center"/>
    </xf>
    <xf numFmtId="165" fontId="7" fillId="6" borderId="14" xfId="0" applyNumberFormat="1" applyFont="1" applyFill="1" applyBorder="1" applyAlignment="1">
      <alignment horizontal="right" vertical="center"/>
    </xf>
    <xf numFmtId="0" fontId="7" fillId="2" borderId="0" xfId="0" applyFont="1" applyFill="1" applyAlignment="1">
      <alignment horizontal="center" vertical="center"/>
    </xf>
    <xf numFmtId="0" fontId="7" fillId="6" borderId="14" xfId="0" applyFont="1" applyFill="1" applyBorder="1" applyAlignment="1">
      <alignment horizontal="center" vertical="center" wrapText="1"/>
    </xf>
    <xf numFmtId="10" fontId="14" fillId="2" borderId="12" xfId="1" applyNumberFormat="1" applyFont="1" applyFill="1" applyBorder="1" applyAlignment="1">
      <alignment horizontal="center" vertical="center"/>
    </xf>
    <xf numFmtId="49" fontId="2" fillId="4" borderId="14" xfId="0" applyNumberFormat="1" applyFont="1" applyFill="1" applyBorder="1" applyAlignment="1" applyProtection="1">
      <alignment horizontal="left" vertical="center" indent="1"/>
      <protection locked="0"/>
    </xf>
    <xf numFmtId="0" fontId="2" fillId="4" borderId="14" xfId="0"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6" fillId="2" borderId="0" xfId="0" applyFont="1" applyFill="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49" fontId="2" fillId="4" borderId="8" xfId="0" applyNumberFormat="1" applyFont="1" applyFill="1" applyBorder="1" applyAlignment="1" applyProtection="1">
      <alignment horizontal="center" vertical="center" wrapText="1"/>
      <protection locked="0"/>
    </xf>
    <xf numFmtId="49" fontId="2" fillId="4" borderId="11" xfId="0" applyNumberFormat="1" applyFont="1" applyFill="1" applyBorder="1" applyAlignment="1" applyProtection="1">
      <alignment horizontal="center" vertical="center" wrapText="1"/>
      <protection locked="0"/>
    </xf>
    <xf numFmtId="49" fontId="2" fillId="4" borderId="16"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15"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17" xfId="0" applyNumberFormat="1" applyFont="1" applyFill="1" applyBorder="1" applyAlignment="1" applyProtection="1">
      <alignment horizontal="center" vertical="center" wrapText="1"/>
      <protection locked="0"/>
    </xf>
    <xf numFmtId="49" fontId="2" fillId="4" borderId="3" xfId="0" applyNumberFormat="1" applyFont="1" applyFill="1" applyBorder="1" applyAlignment="1" applyProtection="1">
      <alignment horizontal="left" vertical="center"/>
      <protection locked="0"/>
    </xf>
    <xf numFmtId="49" fontId="2" fillId="4" borderId="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0" fontId="8" fillId="2" borderId="0" xfId="0" applyFont="1" applyFill="1" applyAlignment="1">
      <alignment horizontal="center"/>
    </xf>
    <xf numFmtId="0" fontId="9" fillId="2" borderId="0" xfId="0" applyFont="1" applyFill="1" applyAlignment="1">
      <alignment horizontal="center" vertical="center"/>
    </xf>
    <xf numFmtId="0" fontId="6" fillId="2" borderId="13" xfId="0" applyFont="1" applyFill="1" applyBorder="1" applyAlignment="1">
      <alignment horizontal="left" vertical="center"/>
    </xf>
    <xf numFmtId="0" fontId="6" fillId="2" borderId="0" xfId="0" applyFont="1" applyFill="1" applyAlignment="1">
      <alignment horizontal="left" vertical="center"/>
    </xf>
    <xf numFmtId="165" fontId="2" fillId="5" borderId="9" xfId="0" applyNumberFormat="1" applyFont="1" applyFill="1" applyBorder="1" applyAlignment="1">
      <alignment horizontal="right" vertical="center"/>
    </xf>
    <xf numFmtId="165" fontId="2" fillId="5" borderId="10" xfId="0" applyNumberFormat="1" applyFont="1" applyFill="1" applyBorder="1" applyAlignment="1">
      <alignment horizontal="right" vertical="center"/>
    </xf>
    <xf numFmtId="49" fontId="2" fillId="7" borderId="9" xfId="0" applyNumberFormat="1" applyFont="1" applyFill="1" applyBorder="1" applyAlignment="1" applyProtection="1">
      <alignment horizontal="left" vertical="top" wrapText="1" indent="3"/>
      <protection locked="0"/>
    </xf>
    <xf numFmtId="49" fontId="2" fillId="7" borderId="10" xfId="0" applyNumberFormat="1" applyFont="1" applyFill="1" applyBorder="1" applyAlignment="1" applyProtection="1">
      <alignment horizontal="left" vertical="top" wrapText="1" indent="3"/>
      <protection locked="0"/>
    </xf>
    <xf numFmtId="165" fontId="2" fillId="5" borderId="9" xfId="0" applyNumberFormat="1" applyFont="1" applyFill="1" applyBorder="1" applyAlignment="1">
      <alignment horizontal="right" vertical="center" wrapText="1"/>
    </xf>
    <xf numFmtId="165" fontId="2" fillId="5" borderId="10" xfId="0" applyNumberFormat="1" applyFont="1" applyFill="1" applyBorder="1" applyAlignment="1">
      <alignment horizontal="right" vertical="center" wrapText="1"/>
    </xf>
    <xf numFmtId="49" fontId="2" fillId="6" borderId="9" xfId="0" applyNumberFormat="1" applyFont="1" applyFill="1" applyBorder="1" applyAlignment="1" applyProtection="1">
      <alignment horizontal="left" vertical="center" indent="3"/>
      <protection locked="0"/>
    </xf>
    <xf numFmtId="49" fontId="2" fillId="6" borderId="10" xfId="0" applyNumberFormat="1" applyFont="1" applyFill="1" applyBorder="1" applyAlignment="1" applyProtection="1">
      <alignment horizontal="left" vertical="center" indent="3"/>
      <protection locked="0"/>
    </xf>
    <xf numFmtId="165" fontId="2" fillId="6" borderId="9" xfId="0" applyNumberFormat="1" applyFont="1" applyFill="1" applyBorder="1" applyAlignment="1">
      <alignment horizontal="right" vertical="center"/>
    </xf>
    <xf numFmtId="165" fontId="2" fillId="6" borderId="10" xfId="0" applyNumberFormat="1" applyFont="1" applyFill="1" applyBorder="1" applyAlignment="1">
      <alignment horizontal="right" vertical="center"/>
    </xf>
    <xf numFmtId="165" fontId="11" fillId="6" borderId="21" xfId="0" applyNumberFormat="1" applyFont="1" applyFill="1" applyBorder="1" applyAlignment="1">
      <alignment horizontal="right" vertical="center"/>
    </xf>
    <xf numFmtId="165" fontId="11" fillId="6" borderId="22" xfId="0" applyNumberFormat="1" applyFont="1" applyFill="1" applyBorder="1" applyAlignment="1">
      <alignment horizontal="right" vertical="center"/>
    </xf>
    <xf numFmtId="49" fontId="2" fillId="5" borderId="9" xfId="0" applyNumberFormat="1" applyFont="1" applyFill="1" applyBorder="1" applyAlignment="1" applyProtection="1">
      <alignment horizontal="left" vertical="center" wrapText="1" indent="3"/>
      <protection locked="0"/>
    </xf>
    <xf numFmtId="49" fontId="2" fillId="5" borderId="10" xfId="0" applyNumberFormat="1" applyFont="1" applyFill="1" applyBorder="1" applyAlignment="1" applyProtection="1">
      <alignment horizontal="left" vertical="center" wrapText="1" indent="3"/>
      <protection locked="0"/>
    </xf>
    <xf numFmtId="49" fontId="2" fillId="7" borderId="9" xfId="0" applyNumberFormat="1" applyFont="1" applyFill="1" applyBorder="1" applyAlignment="1" applyProtection="1">
      <alignment horizontal="left" vertical="center"/>
      <protection locked="0"/>
    </xf>
    <xf numFmtId="49" fontId="2" fillId="7" borderId="19" xfId="0" applyNumberFormat="1" applyFont="1" applyFill="1" applyBorder="1" applyAlignment="1" applyProtection="1">
      <alignment horizontal="left" vertical="center"/>
      <protection locked="0"/>
    </xf>
    <xf numFmtId="49" fontId="2" fillId="7" borderId="10" xfId="0" applyNumberFormat="1" applyFont="1" applyFill="1" applyBorder="1" applyAlignment="1" applyProtection="1">
      <alignment horizontal="left" vertical="center"/>
      <protection locked="0"/>
    </xf>
    <xf numFmtId="49" fontId="2" fillId="7" borderId="9" xfId="0" applyNumberFormat="1" applyFont="1" applyFill="1" applyBorder="1" applyAlignment="1" applyProtection="1">
      <alignment horizontal="left" vertical="center" wrapText="1" indent="3"/>
      <protection locked="0"/>
    </xf>
    <xf numFmtId="49" fontId="2" fillId="7" borderId="10" xfId="0" applyNumberFormat="1" applyFont="1" applyFill="1" applyBorder="1" applyAlignment="1" applyProtection="1">
      <alignment horizontal="left" vertical="center" wrapText="1" indent="3"/>
      <protection locked="0"/>
    </xf>
    <xf numFmtId="164" fontId="2" fillId="6" borderId="9" xfId="0" applyNumberFormat="1" applyFont="1" applyFill="1" applyBorder="1" applyAlignment="1" applyProtection="1">
      <alignment horizontal="center" vertical="center"/>
      <protection locked="0"/>
    </xf>
    <xf numFmtId="164" fontId="2" fillId="6" borderId="19" xfId="0" applyNumberFormat="1" applyFont="1" applyFill="1" applyBorder="1" applyAlignment="1" applyProtection="1">
      <alignment horizontal="center" vertical="center"/>
      <protection locked="0"/>
    </xf>
    <xf numFmtId="0" fontId="2" fillId="2" borderId="0" xfId="0" applyFont="1" applyFill="1" applyAlignment="1">
      <alignment horizontal="left" vertical="center"/>
    </xf>
    <xf numFmtId="0" fontId="2" fillId="2" borderId="0" xfId="0" applyFont="1" applyFill="1" applyAlignment="1">
      <alignment horizontal="left" vertical="center" wrapText="1"/>
    </xf>
    <xf numFmtId="49" fontId="2" fillId="6" borderId="9" xfId="0" applyNumberFormat="1" applyFont="1" applyFill="1" applyBorder="1" applyAlignment="1" applyProtection="1">
      <alignment horizontal="left" vertical="center" wrapText="1" indent="3"/>
      <protection locked="0"/>
    </xf>
    <xf numFmtId="49" fontId="2" fillId="6" borderId="10" xfId="0" applyNumberFormat="1" applyFont="1" applyFill="1" applyBorder="1" applyAlignment="1" applyProtection="1">
      <alignment horizontal="left" vertical="center" wrapText="1" indent="3"/>
      <protection locked="0"/>
    </xf>
    <xf numFmtId="49" fontId="2" fillId="4" borderId="9" xfId="0" applyNumberFormat="1" applyFont="1" applyFill="1" applyBorder="1" applyAlignment="1" applyProtection="1">
      <alignment horizontal="left" vertical="center"/>
      <protection locked="0"/>
    </xf>
    <xf numFmtId="49" fontId="2" fillId="4" borderId="1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5" fontId="2" fillId="5" borderId="23" xfId="0" applyNumberFormat="1" applyFont="1" applyFill="1" applyBorder="1" applyAlignment="1">
      <alignment horizontal="center" vertical="center"/>
    </xf>
    <xf numFmtId="5" fontId="2" fillId="5" borderId="24" xfId="0" applyNumberFormat="1" applyFont="1" applyFill="1" applyBorder="1" applyAlignment="1">
      <alignment horizontal="center" vertical="center"/>
    </xf>
    <xf numFmtId="49" fontId="2" fillId="6" borderId="23" xfId="0" applyNumberFormat="1" applyFont="1" applyFill="1" applyBorder="1" applyAlignment="1" applyProtection="1">
      <alignment horizontal="center" vertical="center"/>
      <protection locked="0"/>
    </xf>
    <xf numFmtId="49" fontId="2" fillId="6" borderId="24" xfId="0" applyNumberFormat="1" applyFont="1" applyFill="1" applyBorder="1" applyAlignment="1" applyProtection="1">
      <alignment horizontal="center" vertical="center"/>
      <protection locked="0"/>
    </xf>
    <xf numFmtId="49" fontId="2" fillId="5" borderId="9" xfId="0" applyNumberFormat="1" applyFont="1" applyFill="1" applyBorder="1" applyAlignment="1" applyProtection="1">
      <alignment horizontal="left" vertical="center" wrapText="1"/>
      <protection locked="0"/>
    </xf>
    <xf numFmtId="49" fontId="2" fillId="5" borderId="19" xfId="0" applyNumberFormat="1" applyFont="1" applyFill="1" applyBorder="1" applyAlignment="1" applyProtection="1">
      <alignment horizontal="left" vertical="center" wrapText="1"/>
      <protection locked="0"/>
    </xf>
    <xf numFmtId="49" fontId="2" fillId="5" borderId="10" xfId="0" applyNumberFormat="1" applyFont="1" applyFill="1" applyBorder="1" applyAlignment="1" applyProtection="1">
      <alignment horizontal="left" vertical="center" wrapText="1"/>
      <protection locked="0"/>
    </xf>
    <xf numFmtId="49" fontId="2" fillId="4" borderId="9" xfId="0" applyNumberFormat="1" applyFont="1" applyFill="1" applyBorder="1" applyAlignment="1" applyProtection="1">
      <alignment horizontal="left" vertical="center" indent="1"/>
      <protection locked="0"/>
    </xf>
    <xf numFmtId="49" fontId="2" fillId="4" borderId="10" xfId="0" applyNumberFormat="1" applyFont="1" applyFill="1" applyBorder="1" applyAlignment="1" applyProtection="1">
      <alignment horizontal="left" vertical="center" indent="1"/>
      <protection locked="0"/>
    </xf>
    <xf numFmtId="0" fontId="2" fillId="5" borderId="9" xfId="0" applyFont="1" applyFill="1" applyBorder="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0" fillId="0" borderId="0" xfId="0" applyAlignment="1">
      <alignment horizontal="center"/>
    </xf>
    <xf numFmtId="165" fontId="11" fillId="5" borderId="21" xfId="0" applyNumberFormat="1" applyFont="1" applyFill="1" applyBorder="1" applyAlignment="1">
      <alignment horizontal="right" vertical="center"/>
    </xf>
    <xf numFmtId="165" fontId="11" fillId="5" borderId="22" xfId="0" applyNumberFormat="1" applyFont="1" applyFill="1" applyBorder="1" applyAlignment="1">
      <alignment horizontal="right" vertical="center"/>
    </xf>
    <xf numFmtId="165" fontId="12" fillId="5" borderId="21" xfId="0" applyNumberFormat="1" applyFont="1" applyFill="1" applyBorder="1" applyAlignment="1">
      <alignment horizontal="right" vertical="center"/>
    </xf>
    <xf numFmtId="165" fontId="12" fillId="5" borderId="22" xfId="0" applyNumberFormat="1" applyFont="1" applyFill="1" applyBorder="1" applyAlignment="1">
      <alignment horizontal="right" vertical="center"/>
    </xf>
    <xf numFmtId="0" fontId="2" fillId="2" borderId="6" xfId="0" applyFont="1" applyFill="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764632</xdr:colOff>
      <xdr:row>0</xdr:row>
      <xdr:rowOff>30095</xdr:rowOff>
    </xdr:from>
    <xdr:to>
      <xdr:col>5</xdr:col>
      <xdr:colOff>369137</xdr:colOff>
      <xdr:row>1</xdr:row>
      <xdr:rowOff>51211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849" y="30095"/>
          <a:ext cx="5181462" cy="937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1"/>
  <sheetViews>
    <sheetView tabSelected="1" topLeftCell="A43" zoomScale="115" zoomScaleNormal="115" workbookViewId="0">
      <selection activeCell="J57" sqref="J57"/>
    </sheetView>
  </sheetViews>
  <sheetFormatPr defaultColWidth="8.85546875" defaultRowHeight="15"/>
  <cols>
    <col min="1" max="1" width="5" customWidth="1"/>
    <col min="2" max="2" width="25.7109375" customWidth="1"/>
    <col min="3" max="3" width="31.42578125" customWidth="1"/>
    <col min="4" max="5" width="20.85546875" customWidth="1"/>
    <col min="6" max="7" width="10.85546875" customWidth="1"/>
    <col min="8" max="8" width="20.85546875" customWidth="1"/>
  </cols>
  <sheetData>
    <row r="1" spans="1:8" ht="72" customHeight="1">
      <c r="A1" s="130"/>
      <c r="B1" s="66"/>
      <c r="C1" s="66"/>
      <c r="D1" s="66"/>
      <c r="E1" s="66"/>
      <c r="F1" s="66"/>
      <c r="G1" s="66"/>
      <c r="H1" s="1"/>
    </row>
    <row r="2" spans="1:8" ht="26.25">
      <c r="A2" s="130"/>
      <c r="B2" s="86" t="s">
        <v>0</v>
      </c>
      <c r="C2" s="86"/>
      <c r="D2" s="86"/>
      <c r="E2" s="86"/>
      <c r="F2" s="86"/>
      <c r="G2" s="86"/>
      <c r="H2" s="86"/>
    </row>
    <row r="3" spans="1:8" ht="16.5" thickBot="1">
      <c r="A3" s="130"/>
      <c r="B3" s="2"/>
      <c r="C3" s="2"/>
      <c r="D3" s="2"/>
      <c r="E3" s="2"/>
      <c r="F3" s="2"/>
      <c r="G3" s="2"/>
      <c r="H3" s="2"/>
    </row>
    <row r="4" spans="1:8" ht="15.95" customHeight="1">
      <c r="A4" s="130"/>
      <c r="B4" s="74" t="s">
        <v>1</v>
      </c>
      <c r="C4" s="75"/>
      <c r="D4" s="75"/>
      <c r="E4" s="75"/>
      <c r="F4" s="75"/>
      <c r="G4" s="75"/>
      <c r="H4" s="76"/>
    </row>
    <row r="5" spans="1:8">
      <c r="A5" s="130"/>
      <c r="B5" s="77"/>
      <c r="C5" s="78"/>
      <c r="D5" s="78"/>
      <c r="E5" s="78"/>
      <c r="F5" s="78"/>
      <c r="G5" s="78"/>
      <c r="H5" s="79"/>
    </row>
    <row r="6" spans="1:8">
      <c r="A6" s="130"/>
      <c r="B6" s="77"/>
      <c r="C6" s="78"/>
      <c r="D6" s="78"/>
      <c r="E6" s="78"/>
      <c r="F6" s="78"/>
      <c r="G6" s="78"/>
      <c r="H6" s="79"/>
    </row>
    <row r="7" spans="1:8">
      <c r="A7" s="130"/>
      <c r="B7" s="77"/>
      <c r="C7" s="78"/>
      <c r="D7" s="78"/>
      <c r="E7" s="78"/>
      <c r="F7" s="78"/>
      <c r="G7" s="78"/>
      <c r="H7" s="79"/>
    </row>
    <row r="8" spans="1:8">
      <c r="A8" s="130"/>
      <c r="B8" s="77"/>
      <c r="C8" s="78"/>
      <c r="D8" s="78"/>
      <c r="E8" s="78"/>
      <c r="F8" s="78"/>
      <c r="G8" s="78"/>
      <c r="H8" s="79"/>
    </row>
    <row r="9" spans="1:8">
      <c r="A9" s="130"/>
      <c r="B9" s="77"/>
      <c r="C9" s="78"/>
      <c r="D9" s="78"/>
      <c r="E9" s="78"/>
      <c r="F9" s="78"/>
      <c r="G9" s="78"/>
      <c r="H9" s="79"/>
    </row>
    <row r="10" spans="1:8" ht="15.75" thickBot="1">
      <c r="A10" s="130"/>
      <c r="B10" s="80"/>
      <c r="C10" s="81"/>
      <c r="D10" s="81"/>
      <c r="E10" s="81"/>
      <c r="F10" s="81"/>
      <c r="G10" s="81"/>
      <c r="H10" s="82"/>
    </row>
    <row r="11" spans="1:8" ht="26.25">
      <c r="A11" s="130"/>
      <c r="B11" s="67" t="s">
        <v>2</v>
      </c>
      <c r="C11" s="67"/>
      <c r="D11" s="67"/>
      <c r="E11" s="67"/>
      <c r="F11" s="67"/>
      <c r="G11" s="67"/>
      <c r="H11" s="67"/>
    </row>
    <row r="12" spans="1:8" ht="27" thickBot="1">
      <c r="A12" s="130"/>
      <c r="B12" s="3"/>
      <c r="C12" s="3"/>
      <c r="D12" s="3"/>
      <c r="E12" s="3"/>
      <c r="F12" s="3"/>
      <c r="G12" s="3"/>
      <c r="H12" s="3"/>
    </row>
    <row r="13" spans="1:8" ht="16.5" thickBot="1">
      <c r="A13" s="130"/>
      <c r="B13" s="68" t="s">
        <v>3</v>
      </c>
      <c r="C13" s="69"/>
      <c r="D13" s="83" t="s">
        <v>4</v>
      </c>
      <c r="E13" s="84"/>
      <c r="F13" s="84"/>
      <c r="G13" s="84"/>
      <c r="H13" s="85"/>
    </row>
    <row r="14" spans="1:8" ht="16.5" thickBot="1">
      <c r="A14" s="130"/>
      <c r="B14" s="68" t="s">
        <v>5</v>
      </c>
      <c r="C14" s="69"/>
      <c r="D14" s="26">
        <v>375000</v>
      </c>
      <c r="E14" s="4"/>
      <c r="F14" s="2"/>
      <c r="G14" s="2"/>
      <c r="H14" s="2"/>
    </row>
    <row r="15" spans="1:8" ht="16.5" thickBot="1">
      <c r="A15" s="130"/>
      <c r="B15" s="68" t="s">
        <v>6</v>
      </c>
      <c r="C15" s="69"/>
      <c r="D15" s="5" t="s">
        <v>7</v>
      </c>
      <c r="E15" s="135" t="s">
        <v>8</v>
      </c>
      <c r="F15" s="2"/>
      <c r="H15" s="27"/>
    </row>
    <row r="16" spans="1:8" ht="16.5" customHeight="1">
      <c r="A16" s="130"/>
      <c r="B16" s="72"/>
      <c r="C16" s="72"/>
      <c r="D16" s="73"/>
      <c r="E16" s="73"/>
      <c r="F16" s="8"/>
      <c r="G16" s="8"/>
      <c r="H16" s="2"/>
    </row>
    <row r="17" spans="1:8" ht="15.75">
      <c r="A17" s="130"/>
      <c r="B17" s="72"/>
      <c r="C17" s="72"/>
      <c r="D17" s="73"/>
      <c r="E17" s="73"/>
      <c r="F17" s="8"/>
      <c r="G17" s="8"/>
      <c r="H17" s="2"/>
    </row>
    <row r="18" spans="1:8" ht="15.75">
      <c r="A18" s="130"/>
      <c r="B18" s="12"/>
      <c r="C18" s="12"/>
      <c r="D18" s="8"/>
      <c r="E18" s="8"/>
      <c r="F18" s="8"/>
      <c r="G18" s="8"/>
      <c r="H18" s="2"/>
    </row>
    <row r="19" spans="1:8" ht="15.75">
      <c r="A19" s="130"/>
      <c r="B19" s="2"/>
      <c r="C19" s="2"/>
      <c r="D19" s="2"/>
      <c r="E19" s="2"/>
      <c r="F19" s="2"/>
      <c r="G19" s="2"/>
      <c r="H19" s="2"/>
    </row>
    <row r="20" spans="1:8" ht="26.25">
      <c r="A20" s="130"/>
      <c r="B20" s="71" t="s">
        <v>9</v>
      </c>
      <c r="C20" s="71"/>
      <c r="D20" s="71"/>
      <c r="E20" s="71"/>
      <c r="F20" s="71"/>
      <c r="G20" s="71"/>
      <c r="H20" s="71"/>
    </row>
    <row r="21" spans="1:8" ht="15.75">
      <c r="A21" s="130"/>
      <c r="B21" s="111" t="s">
        <v>10</v>
      </c>
      <c r="C21" s="111"/>
      <c r="D21" s="111"/>
      <c r="E21" s="111"/>
      <c r="F21" s="111"/>
      <c r="G21" s="111"/>
      <c r="H21" s="111"/>
    </row>
    <row r="22" spans="1:8" ht="15.75">
      <c r="A22" s="130"/>
      <c r="B22" s="2"/>
      <c r="C22" s="2"/>
      <c r="D22" s="2"/>
      <c r="E22" s="2"/>
      <c r="F22" s="2"/>
      <c r="G22" s="2"/>
      <c r="H22" s="2"/>
    </row>
    <row r="23" spans="1:8" ht="21">
      <c r="A23" s="130"/>
      <c r="B23" s="7" t="s">
        <v>11</v>
      </c>
      <c r="C23" s="2"/>
      <c r="D23" s="2"/>
      <c r="E23" s="2"/>
      <c r="F23" s="2"/>
      <c r="G23" s="2"/>
      <c r="H23" s="2"/>
    </row>
    <row r="24" spans="1:8" ht="33" customHeight="1">
      <c r="A24" s="130"/>
      <c r="B24" s="112" t="s">
        <v>12</v>
      </c>
      <c r="C24" s="112"/>
      <c r="D24" s="112"/>
      <c r="E24" s="112"/>
      <c r="F24" s="112"/>
      <c r="G24" s="112"/>
      <c r="H24" s="112"/>
    </row>
    <row r="25" spans="1:8" ht="16.5" customHeight="1">
      <c r="A25" s="130"/>
      <c r="B25" s="2"/>
      <c r="C25" s="2"/>
      <c r="D25" s="2"/>
      <c r="E25" s="2"/>
      <c r="F25" s="2"/>
      <c r="G25" s="2"/>
      <c r="H25" s="2"/>
    </row>
    <row r="26" spans="1:8" ht="18.95" customHeight="1">
      <c r="A26" s="130"/>
      <c r="B26" s="70" t="s">
        <v>13</v>
      </c>
      <c r="C26" s="70"/>
      <c r="D26" s="70" t="s">
        <v>14</v>
      </c>
      <c r="E26" s="70"/>
      <c r="F26" s="70"/>
      <c r="G26" s="70"/>
      <c r="H26" s="50" t="s">
        <v>15</v>
      </c>
    </row>
    <row r="27" spans="1:8" ht="15.75">
      <c r="A27" s="130"/>
      <c r="B27" s="64" t="s">
        <v>16</v>
      </c>
      <c r="C27" s="64"/>
      <c r="D27" s="65" t="s">
        <v>17</v>
      </c>
      <c r="E27" s="65"/>
      <c r="F27" s="65"/>
      <c r="G27" s="65"/>
      <c r="H27" s="51">
        <v>43451</v>
      </c>
    </row>
    <row r="28" spans="1:8" ht="15.75">
      <c r="A28" s="130"/>
      <c r="B28" s="125" t="s">
        <v>18</v>
      </c>
      <c r="C28" s="126"/>
      <c r="D28" s="65" t="s">
        <v>19</v>
      </c>
      <c r="E28" s="65"/>
      <c r="F28" s="65"/>
      <c r="G28" s="65"/>
      <c r="H28" s="51" t="s">
        <v>19</v>
      </c>
    </row>
    <row r="29" spans="1:8" ht="15.75">
      <c r="A29" s="130"/>
      <c r="B29" s="64" t="s">
        <v>20</v>
      </c>
      <c r="C29" s="64"/>
      <c r="D29" s="65" t="s">
        <v>21</v>
      </c>
      <c r="E29" s="65"/>
      <c r="F29" s="65"/>
      <c r="G29" s="65"/>
      <c r="H29" s="51">
        <v>43658</v>
      </c>
    </row>
    <row r="30" spans="1:8" ht="16.5" customHeight="1">
      <c r="A30" s="130"/>
      <c r="B30" s="64" t="s">
        <v>22</v>
      </c>
      <c r="C30" s="64"/>
      <c r="D30" s="65" t="s">
        <v>23</v>
      </c>
      <c r="E30" s="65"/>
      <c r="F30" s="65"/>
      <c r="G30" s="65"/>
      <c r="H30" s="51">
        <v>43700</v>
      </c>
    </row>
    <row r="31" spans="1:8" ht="15.75">
      <c r="A31" s="130"/>
      <c r="B31" s="64" t="s">
        <v>24</v>
      </c>
      <c r="C31" s="64"/>
      <c r="D31" s="65" t="s">
        <v>25</v>
      </c>
      <c r="E31" s="65"/>
      <c r="F31" s="65"/>
      <c r="G31" s="65"/>
      <c r="H31" s="51">
        <v>43721</v>
      </c>
    </row>
    <row r="32" spans="1:8" ht="15.75">
      <c r="A32" s="130"/>
      <c r="B32" s="49" t="s">
        <v>26</v>
      </c>
      <c r="C32" s="49"/>
      <c r="D32" s="65" t="s">
        <v>19</v>
      </c>
      <c r="E32" s="65"/>
      <c r="F32" s="65"/>
      <c r="G32" s="65"/>
      <c r="H32" s="51" t="s">
        <v>19</v>
      </c>
    </row>
    <row r="33" spans="1:8" ht="15.75">
      <c r="A33" s="130"/>
      <c r="B33" s="64" t="s">
        <v>27</v>
      </c>
      <c r="C33" s="64"/>
      <c r="D33" s="65" t="s">
        <v>25</v>
      </c>
      <c r="E33" s="65"/>
      <c r="F33" s="65"/>
      <c r="G33" s="65"/>
      <c r="H33" s="51">
        <v>43742</v>
      </c>
    </row>
    <row r="34" spans="1:8" ht="16.5" customHeight="1">
      <c r="A34" s="130"/>
      <c r="B34" s="64" t="s">
        <v>28</v>
      </c>
      <c r="C34" s="64"/>
      <c r="D34" s="65" t="s">
        <v>29</v>
      </c>
      <c r="E34" s="65"/>
      <c r="F34" s="65"/>
      <c r="G34" s="65"/>
      <c r="H34" s="51">
        <v>43770</v>
      </c>
    </row>
    <row r="35" spans="1:8" ht="15.75">
      <c r="A35" s="130"/>
      <c r="B35" s="64" t="s">
        <v>30</v>
      </c>
      <c r="C35" s="64"/>
      <c r="D35" s="65" t="s">
        <v>21</v>
      </c>
      <c r="E35" s="65"/>
      <c r="F35" s="65"/>
      <c r="G35" s="65"/>
      <c r="H35" s="51">
        <v>43777</v>
      </c>
    </row>
    <row r="36" spans="1:8" ht="15.75">
      <c r="A36" s="130"/>
      <c r="B36" s="64" t="s">
        <v>31</v>
      </c>
      <c r="C36" s="64"/>
      <c r="D36" s="65" t="s">
        <v>32</v>
      </c>
      <c r="E36" s="65"/>
      <c r="F36" s="65"/>
      <c r="G36" s="65"/>
      <c r="H36" s="51" t="s">
        <v>33</v>
      </c>
    </row>
    <row r="37" spans="1:8" ht="15.75">
      <c r="A37" s="130"/>
      <c r="B37" s="64" t="s">
        <v>34</v>
      </c>
      <c r="C37" s="64"/>
      <c r="D37" s="65" t="s">
        <v>32</v>
      </c>
      <c r="E37" s="65"/>
      <c r="F37" s="65"/>
      <c r="G37" s="65"/>
      <c r="H37" s="51" t="s">
        <v>35</v>
      </c>
    </row>
    <row r="38" spans="1:8" ht="15.75">
      <c r="A38" s="130"/>
      <c r="B38" s="127"/>
      <c r="C38" s="128"/>
      <c r="D38" s="128"/>
      <c r="E38" s="128"/>
      <c r="F38" s="128"/>
      <c r="G38" s="128"/>
      <c r="H38" s="129"/>
    </row>
    <row r="39" spans="1:8" ht="15.75">
      <c r="A39" s="130"/>
      <c r="B39" s="2"/>
      <c r="C39" s="2"/>
      <c r="D39" s="2"/>
      <c r="E39" s="2"/>
      <c r="F39" s="2"/>
      <c r="G39" s="2"/>
      <c r="H39" s="2"/>
    </row>
    <row r="40" spans="1:8" ht="21">
      <c r="A40" s="130"/>
      <c r="B40" s="7" t="s">
        <v>36</v>
      </c>
      <c r="C40" s="2"/>
      <c r="D40" s="2"/>
      <c r="E40" s="2"/>
      <c r="F40" s="2"/>
      <c r="G40" s="2"/>
      <c r="H40" s="2"/>
    </row>
    <row r="41" spans="1:8" ht="33" customHeight="1">
      <c r="A41" s="130"/>
      <c r="B41" s="112" t="s">
        <v>37</v>
      </c>
      <c r="C41" s="112"/>
      <c r="D41" s="112"/>
      <c r="E41" s="112"/>
      <c r="F41" s="112"/>
      <c r="G41" s="112"/>
      <c r="H41" s="112"/>
    </row>
    <row r="42" spans="1:8" ht="15.75">
      <c r="A42" s="130"/>
      <c r="B42" s="2"/>
      <c r="C42" s="2"/>
      <c r="D42" s="2"/>
      <c r="E42" s="2"/>
      <c r="F42" s="2"/>
      <c r="G42" s="2"/>
      <c r="H42" s="2"/>
    </row>
    <row r="43" spans="1:8" ht="84">
      <c r="A43" s="130"/>
      <c r="B43" s="61" t="s">
        <v>38</v>
      </c>
      <c r="C43" s="61"/>
      <c r="D43" s="28" t="s">
        <v>39</v>
      </c>
      <c r="E43" s="28" t="s">
        <v>40</v>
      </c>
      <c r="F43" s="62" t="s">
        <v>41</v>
      </c>
      <c r="G43" s="62"/>
      <c r="H43" s="25" t="s">
        <v>42</v>
      </c>
    </row>
    <row r="44" spans="1:8" ht="21">
      <c r="A44" s="130"/>
      <c r="B44" s="11"/>
      <c r="C44" s="11"/>
      <c r="D44" s="11"/>
      <c r="E44" s="11"/>
      <c r="F44" s="60">
        <f>SUM(F57,F64,F75,F83,F93)</f>
        <v>375000.00000000006</v>
      </c>
      <c r="G44" s="60"/>
      <c r="H44" s="36">
        <f>SUM(H57,H64,H75,H83,H93)</f>
        <v>1905710.2293999998</v>
      </c>
    </row>
    <row r="45" spans="1:8" ht="18.75">
      <c r="A45" s="130"/>
      <c r="B45" s="88" t="s">
        <v>43</v>
      </c>
      <c r="C45" s="88"/>
      <c r="D45" s="88"/>
      <c r="E45" s="88"/>
      <c r="F45" s="89"/>
      <c r="G45" s="89"/>
      <c r="H45" s="2"/>
    </row>
    <row r="46" spans="1:8" ht="15.75">
      <c r="A46" s="130"/>
      <c r="B46" s="115" t="s">
        <v>44</v>
      </c>
      <c r="C46" s="116"/>
      <c r="D46" s="116"/>
      <c r="E46" s="116"/>
      <c r="F46" s="116"/>
      <c r="G46" s="116"/>
      <c r="H46" s="117"/>
    </row>
    <row r="47" spans="1:8" ht="15.75">
      <c r="A47" s="130"/>
      <c r="B47" s="96" t="s">
        <v>45</v>
      </c>
      <c r="C47" s="97"/>
      <c r="D47" s="15">
        <v>2354.0610000000001</v>
      </c>
      <c r="E47" s="20">
        <v>180</v>
      </c>
      <c r="F47" s="98">
        <f t="shared" ref="F47:F55" si="0">359000*(H47/$H$57)</f>
        <v>83366.344622301942</v>
      </c>
      <c r="G47" s="99"/>
      <c r="H47" s="30">
        <f>D47*E47</f>
        <v>423730.98000000004</v>
      </c>
    </row>
    <row r="48" spans="1:8" ht="15.75">
      <c r="A48" s="130"/>
      <c r="B48" s="96" t="s">
        <v>46</v>
      </c>
      <c r="C48" s="97"/>
      <c r="D48" s="15">
        <v>4655.1559999999999</v>
      </c>
      <c r="E48" s="20">
        <v>180</v>
      </c>
      <c r="F48" s="98">
        <f t="shared" si="0"/>
        <v>164856.95968225825</v>
      </c>
      <c r="G48" s="99"/>
      <c r="H48" s="30">
        <f t="shared" ref="H48:H53" si="1">D48*E48</f>
        <v>837928.08</v>
      </c>
    </row>
    <row r="49" spans="1:8" ht="15.75">
      <c r="A49" s="130"/>
      <c r="B49" s="96" t="s">
        <v>47</v>
      </c>
      <c r="C49" s="97"/>
      <c r="D49" s="15">
        <v>-28890.75</v>
      </c>
      <c r="E49" s="20">
        <v>4</v>
      </c>
      <c r="F49" s="98">
        <f t="shared" si="0"/>
        <v>-22736.276879229077</v>
      </c>
      <c r="G49" s="99"/>
      <c r="H49" s="30">
        <f t="shared" si="1"/>
        <v>-115563</v>
      </c>
    </row>
    <row r="50" spans="1:8" ht="15.75">
      <c r="A50" s="130"/>
      <c r="B50" s="38" t="s">
        <v>48</v>
      </c>
      <c r="C50" s="39"/>
      <c r="D50" s="15">
        <v>271575</v>
      </c>
      <c r="E50" s="20">
        <v>1</v>
      </c>
      <c r="F50" s="98">
        <f t="shared" si="0"/>
        <v>53430.634316144751</v>
      </c>
      <c r="G50" s="99"/>
      <c r="H50" s="30">
        <f t="shared" si="1"/>
        <v>271575</v>
      </c>
    </row>
    <row r="51" spans="1:8" ht="15.75">
      <c r="A51" s="130"/>
      <c r="B51" s="96" t="s">
        <v>49</v>
      </c>
      <c r="C51" s="97"/>
      <c r="D51" s="15">
        <v>62541</v>
      </c>
      <c r="E51" s="20">
        <v>1</v>
      </c>
      <c r="F51" s="98">
        <f t="shared" si="0"/>
        <v>12304.539448645895</v>
      </c>
      <c r="G51" s="99"/>
      <c r="H51" s="30">
        <f t="shared" si="1"/>
        <v>62541</v>
      </c>
    </row>
    <row r="52" spans="1:8" ht="15.75">
      <c r="A52" s="130"/>
      <c r="B52" s="96" t="s">
        <v>50</v>
      </c>
      <c r="C52" s="97"/>
      <c r="D52" s="15">
        <v>11.77031</v>
      </c>
      <c r="E52" s="20">
        <v>12800</v>
      </c>
      <c r="F52" s="98">
        <f t="shared" si="0"/>
        <v>29641.379568406777</v>
      </c>
      <c r="G52" s="99"/>
      <c r="H52" s="30">
        <f t="shared" si="1"/>
        <v>150659.96799999999</v>
      </c>
    </row>
    <row r="53" spans="1:8" ht="15.75">
      <c r="A53" s="130"/>
      <c r="B53" s="96" t="s">
        <v>51</v>
      </c>
      <c r="C53" s="97"/>
      <c r="D53" s="15">
        <v>1.4713000000000001</v>
      </c>
      <c r="E53" s="20">
        <v>40000</v>
      </c>
      <c r="F53" s="98">
        <f t="shared" si="0"/>
        <v>11578.752428514228</v>
      </c>
      <c r="G53" s="99"/>
      <c r="H53" s="30">
        <f t="shared" si="1"/>
        <v>58852</v>
      </c>
    </row>
    <row r="54" spans="1:8" ht="15.75">
      <c r="A54" s="130"/>
      <c r="B54" s="96" t="s">
        <v>52</v>
      </c>
      <c r="C54" s="97"/>
      <c r="D54" s="109" t="s">
        <v>53</v>
      </c>
      <c r="E54" s="110"/>
      <c r="F54" s="98">
        <f t="shared" si="0"/>
        <v>9935.5501536051179</v>
      </c>
      <c r="G54" s="99"/>
      <c r="H54" s="30">
        <f>SUM(22000,20000,8500)</f>
        <v>50500</v>
      </c>
    </row>
    <row r="55" spans="1:8" ht="16.5" customHeight="1">
      <c r="A55" s="130"/>
      <c r="B55" s="96" t="s">
        <v>54</v>
      </c>
      <c r="C55" s="97"/>
      <c r="D55" s="109" t="s">
        <v>55</v>
      </c>
      <c r="E55" s="110"/>
      <c r="F55" s="98">
        <f t="shared" si="0"/>
        <v>16622.116659352138</v>
      </c>
      <c r="G55" s="99"/>
      <c r="H55" s="30">
        <f>SUM(H46:H53)*0.05</f>
        <v>84486.201400000005</v>
      </c>
    </row>
    <row r="56" spans="1:8" ht="16.5" thickBot="1">
      <c r="A56" s="130"/>
      <c r="B56" s="16"/>
      <c r="C56" s="17"/>
      <c r="D56" s="17"/>
      <c r="E56" s="17"/>
      <c r="F56" s="120"/>
      <c r="G56" s="121"/>
      <c r="H56" s="37"/>
    </row>
    <row r="57" spans="1:8" ht="16.5" thickTop="1">
      <c r="A57" s="130"/>
      <c r="B57" s="6"/>
      <c r="C57" s="6"/>
      <c r="D57" s="6"/>
      <c r="E57" s="23" t="s">
        <v>56</v>
      </c>
      <c r="F57" s="100">
        <f>SUM(F46:G56)</f>
        <v>359000.00000000006</v>
      </c>
      <c r="G57" s="101"/>
      <c r="H57" s="32">
        <f>SUM(H46:H55)</f>
        <v>1824710.2293999998</v>
      </c>
    </row>
    <row r="58" spans="1:8" ht="33.75" customHeight="1">
      <c r="A58" s="130"/>
      <c r="B58" s="2"/>
      <c r="C58" s="2"/>
      <c r="D58" s="2"/>
      <c r="E58" s="10"/>
      <c r="F58" s="29"/>
      <c r="G58" s="29"/>
      <c r="H58" s="2"/>
    </row>
    <row r="59" spans="1:8" ht="18.75">
      <c r="A59" s="130"/>
      <c r="B59" s="88" t="s">
        <v>57</v>
      </c>
      <c r="C59" s="88"/>
      <c r="D59" s="88"/>
      <c r="E59" s="88"/>
      <c r="F59" s="89"/>
      <c r="G59" s="89"/>
      <c r="H59" s="2"/>
    </row>
    <row r="60" spans="1:8" ht="15.95" customHeight="1">
      <c r="A60" s="130"/>
      <c r="B60" s="122" t="s">
        <v>58</v>
      </c>
      <c r="C60" s="123"/>
      <c r="D60" s="123"/>
      <c r="E60" s="123"/>
      <c r="F60" s="123"/>
      <c r="G60" s="123"/>
      <c r="H60" s="124"/>
    </row>
    <row r="61" spans="1:8" ht="33" customHeight="1">
      <c r="A61" s="130"/>
      <c r="B61" s="113" t="s">
        <v>59</v>
      </c>
      <c r="C61" s="114"/>
      <c r="D61" s="15">
        <v>10000</v>
      </c>
      <c r="E61" s="20">
        <v>1</v>
      </c>
      <c r="F61" s="98">
        <f t="shared" ref="F61" si="2">D61*E61</f>
        <v>10000</v>
      </c>
      <c r="G61" s="99"/>
      <c r="H61" s="30">
        <f>F61</f>
        <v>10000</v>
      </c>
    </row>
    <row r="62" spans="1:8" ht="47.1" customHeight="1">
      <c r="A62" s="130"/>
      <c r="B62" s="113" t="s">
        <v>60</v>
      </c>
      <c r="C62" s="114"/>
      <c r="D62" s="15">
        <v>500</v>
      </c>
      <c r="E62" s="20">
        <v>12</v>
      </c>
      <c r="F62" s="98">
        <f t="shared" ref="F62" si="3">D62*E62</f>
        <v>6000</v>
      </c>
      <c r="G62" s="99"/>
      <c r="H62" s="30">
        <f>F62</f>
        <v>6000</v>
      </c>
    </row>
    <row r="63" spans="1:8" ht="16.5" thickBot="1">
      <c r="A63" s="130"/>
      <c r="B63" s="18"/>
      <c r="C63" s="19"/>
      <c r="D63" s="19"/>
      <c r="E63" s="19"/>
      <c r="F63" s="120"/>
      <c r="G63" s="121"/>
      <c r="H63" s="31"/>
    </row>
    <row r="64" spans="1:8" ht="16.5" thickTop="1">
      <c r="A64" s="130"/>
      <c r="B64" s="8"/>
      <c r="C64" s="8"/>
      <c r="D64" s="9"/>
      <c r="E64" s="24" t="s">
        <v>56</v>
      </c>
      <c r="F64" s="100">
        <f>SUM(F60:G63)</f>
        <v>16000</v>
      </c>
      <c r="G64" s="101"/>
      <c r="H64" s="32">
        <f>SUM(H60:H62)</f>
        <v>16000</v>
      </c>
    </row>
    <row r="65" spans="1:8" ht="15.75">
      <c r="A65" s="130"/>
      <c r="B65" s="8"/>
      <c r="C65" s="8"/>
      <c r="D65" s="9"/>
      <c r="E65" s="10"/>
      <c r="F65" s="29"/>
      <c r="G65" s="29"/>
      <c r="H65" s="2"/>
    </row>
    <row r="66" spans="1:8" ht="18.75">
      <c r="A66" s="130"/>
      <c r="B66" s="88" t="s">
        <v>61</v>
      </c>
      <c r="C66" s="88"/>
      <c r="D66" s="88"/>
      <c r="E66" s="88"/>
      <c r="F66" s="89"/>
      <c r="G66" s="89"/>
      <c r="H66" s="2"/>
    </row>
    <row r="67" spans="1:8" ht="15.95" customHeight="1">
      <c r="A67" s="130"/>
      <c r="B67" s="122" t="s">
        <v>62</v>
      </c>
      <c r="C67" s="123"/>
      <c r="D67" s="123"/>
      <c r="E67" s="123"/>
      <c r="F67" s="123"/>
      <c r="G67" s="123"/>
      <c r="H67" s="124"/>
    </row>
    <row r="68" spans="1:8" ht="32.1" customHeight="1">
      <c r="A68" s="130"/>
      <c r="B68" s="102" t="s">
        <v>63</v>
      </c>
      <c r="C68" s="103"/>
      <c r="D68" s="41"/>
      <c r="E68" s="42"/>
      <c r="F68" s="90">
        <v>0</v>
      </c>
      <c r="G68" s="91"/>
      <c r="H68" s="30">
        <f>D68*E68</f>
        <v>0</v>
      </c>
    </row>
    <row r="69" spans="1:8" ht="15.95" customHeight="1">
      <c r="A69" s="130"/>
      <c r="B69" s="102" t="s">
        <v>64</v>
      </c>
      <c r="C69" s="103"/>
      <c r="D69" s="41"/>
      <c r="E69" s="42"/>
      <c r="F69" s="90">
        <v>0</v>
      </c>
      <c r="G69" s="91"/>
      <c r="H69" s="30">
        <f>D69*E69</f>
        <v>0</v>
      </c>
    </row>
    <row r="70" spans="1:8" ht="15.75">
      <c r="A70" s="130"/>
      <c r="B70" s="102" t="s">
        <v>65</v>
      </c>
      <c r="C70" s="103"/>
      <c r="D70" s="41"/>
      <c r="E70" s="42"/>
      <c r="F70" s="90">
        <v>0</v>
      </c>
      <c r="G70" s="91"/>
      <c r="H70" s="30">
        <f t="shared" ref="H70:H73" si="4">D70*E70</f>
        <v>0</v>
      </c>
    </row>
    <row r="71" spans="1:8" ht="32.1" customHeight="1">
      <c r="A71" s="130"/>
      <c r="B71" s="102" t="s">
        <v>66</v>
      </c>
      <c r="C71" s="103"/>
      <c r="D71" s="41"/>
      <c r="E71" s="42"/>
      <c r="F71" s="90">
        <v>0</v>
      </c>
      <c r="G71" s="91"/>
      <c r="H71" s="30">
        <f t="shared" si="4"/>
        <v>0</v>
      </c>
    </row>
    <row r="72" spans="1:8" ht="15.75">
      <c r="A72" s="130"/>
      <c r="B72" s="102" t="s">
        <v>67</v>
      </c>
      <c r="C72" s="103"/>
      <c r="D72" s="41"/>
      <c r="E72" s="42"/>
      <c r="F72" s="90">
        <v>0</v>
      </c>
      <c r="G72" s="91"/>
      <c r="H72" s="30">
        <f t="shared" ref="H72" si="5">D72*E72</f>
        <v>0</v>
      </c>
    </row>
    <row r="73" spans="1:8" ht="15.75">
      <c r="A73" s="130"/>
      <c r="B73" s="102" t="s">
        <v>68</v>
      </c>
      <c r="C73" s="103"/>
      <c r="D73" s="41"/>
      <c r="E73" s="42"/>
      <c r="F73" s="90">
        <v>0</v>
      </c>
      <c r="G73" s="91"/>
      <c r="H73" s="30">
        <f t="shared" si="4"/>
        <v>0</v>
      </c>
    </row>
    <row r="74" spans="1:8" ht="16.5" thickBot="1">
      <c r="A74" s="130"/>
      <c r="B74" s="21"/>
      <c r="C74" s="22"/>
      <c r="D74" s="22"/>
      <c r="E74" s="22"/>
      <c r="F74" s="118"/>
      <c r="G74" s="119"/>
      <c r="H74" s="33"/>
    </row>
    <row r="75" spans="1:8" ht="16.5" thickTop="1">
      <c r="A75" s="130"/>
      <c r="B75" s="46"/>
      <c r="C75" s="46"/>
      <c r="D75" s="47"/>
      <c r="E75" s="48" t="s">
        <v>56</v>
      </c>
      <c r="F75" s="133">
        <f>SUM(F67:G74)</f>
        <v>0</v>
      </c>
      <c r="G75" s="134"/>
      <c r="H75" s="32">
        <f>SUM(H67:H73)</f>
        <v>0</v>
      </c>
    </row>
    <row r="76" spans="1:8" ht="15.75">
      <c r="A76" s="130"/>
      <c r="B76" s="8"/>
      <c r="C76" s="8"/>
      <c r="D76" s="9"/>
      <c r="E76" s="10"/>
      <c r="F76" s="29"/>
      <c r="G76" s="29"/>
      <c r="H76" s="2"/>
    </row>
    <row r="77" spans="1:8" ht="18.75">
      <c r="A77" s="130"/>
      <c r="B77" s="88" t="s">
        <v>69</v>
      </c>
      <c r="C77" s="88"/>
      <c r="D77" s="88"/>
      <c r="E77" s="88"/>
      <c r="F77" s="89"/>
      <c r="G77" s="89"/>
      <c r="H77" s="2"/>
    </row>
    <row r="78" spans="1:8" ht="15.75">
      <c r="A78" s="130"/>
      <c r="B78" s="104" t="s">
        <v>70</v>
      </c>
      <c r="C78" s="105"/>
      <c r="D78" s="105"/>
      <c r="E78" s="105"/>
      <c r="F78" s="105"/>
      <c r="G78" s="105"/>
      <c r="H78" s="106"/>
    </row>
    <row r="79" spans="1:8" s="13" customFormat="1" ht="48" customHeight="1">
      <c r="A79" s="130"/>
      <c r="B79" s="92" t="s">
        <v>71</v>
      </c>
      <c r="C79" s="93"/>
      <c r="D79" s="55">
        <v>500</v>
      </c>
      <c r="E79" s="56">
        <v>12</v>
      </c>
      <c r="F79" s="90">
        <v>0</v>
      </c>
      <c r="G79" s="91"/>
      <c r="H79" s="54">
        <f>D79*E79</f>
        <v>6000</v>
      </c>
    </row>
    <row r="80" spans="1:8" ht="32.1" customHeight="1">
      <c r="A80" s="130"/>
      <c r="B80" s="92" t="s">
        <v>72</v>
      </c>
      <c r="C80" s="93"/>
      <c r="D80" s="52">
        <v>900</v>
      </c>
      <c r="E80" s="53">
        <v>12</v>
      </c>
      <c r="F80" s="90">
        <v>0</v>
      </c>
      <c r="G80" s="91"/>
      <c r="H80" s="54">
        <f>D80*E80</f>
        <v>10800</v>
      </c>
    </row>
    <row r="81" spans="1:11" s="13" customFormat="1" ht="32.1" customHeight="1">
      <c r="A81" s="130"/>
      <c r="B81" s="92" t="s">
        <v>73</v>
      </c>
      <c r="C81" s="93"/>
      <c r="D81" s="55">
        <v>10000</v>
      </c>
      <c r="E81" s="56">
        <v>1</v>
      </c>
      <c r="F81" s="94">
        <v>0</v>
      </c>
      <c r="G81" s="95"/>
      <c r="H81" s="54">
        <f>D81*E81</f>
        <v>10000</v>
      </c>
    </row>
    <row r="82" spans="1:11" ht="16.5" thickBot="1">
      <c r="A82" s="130"/>
      <c r="B82" s="18"/>
      <c r="C82" s="19"/>
      <c r="D82" s="19"/>
      <c r="E82" s="19"/>
      <c r="F82" s="118"/>
      <c r="G82" s="119"/>
      <c r="H82" s="33"/>
    </row>
    <row r="83" spans="1:11" ht="16.5" thickTop="1">
      <c r="A83" s="130"/>
      <c r="B83" s="43"/>
      <c r="C83" s="43"/>
      <c r="D83" s="44"/>
      <c r="E83" s="45" t="s">
        <v>56</v>
      </c>
      <c r="F83" s="131">
        <f>SUM(F78:G82)</f>
        <v>0</v>
      </c>
      <c r="G83" s="132"/>
      <c r="H83" s="32">
        <f>SUM(H78:H81)</f>
        <v>26800</v>
      </c>
    </row>
    <row r="84" spans="1:11" ht="15.75">
      <c r="A84" s="130"/>
      <c r="B84" s="8"/>
      <c r="C84" s="8"/>
      <c r="D84" s="9"/>
      <c r="E84" s="10"/>
      <c r="F84" s="29"/>
      <c r="G84" s="29"/>
      <c r="H84" s="2"/>
    </row>
    <row r="85" spans="1:11" ht="18.75">
      <c r="A85" s="130"/>
      <c r="B85" s="88" t="s">
        <v>74</v>
      </c>
      <c r="C85" s="88"/>
      <c r="D85" s="88"/>
      <c r="E85" s="88"/>
      <c r="F85" s="89"/>
      <c r="G85" s="89"/>
      <c r="H85" s="2"/>
    </row>
    <row r="86" spans="1:11" ht="15.95" customHeight="1">
      <c r="A86" s="130"/>
      <c r="B86" s="104" t="s">
        <v>75</v>
      </c>
      <c r="C86" s="105"/>
      <c r="D86" s="105"/>
      <c r="E86" s="105"/>
      <c r="F86" s="105"/>
      <c r="G86" s="105"/>
      <c r="H86" s="106"/>
    </row>
    <row r="87" spans="1:11" ht="32.1" customHeight="1">
      <c r="A87" s="130"/>
      <c r="B87" s="107" t="s">
        <v>76</v>
      </c>
      <c r="C87" s="108"/>
      <c r="D87" s="52">
        <v>2950</v>
      </c>
      <c r="E87" s="53">
        <v>10</v>
      </c>
      <c r="F87" s="90">
        <v>0</v>
      </c>
      <c r="G87" s="91"/>
      <c r="H87" s="54">
        <f>D87*E87</f>
        <v>29500</v>
      </c>
    </row>
    <row r="88" spans="1:11" ht="32.1" customHeight="1">
      <c r="A88" s="130"/>
      <c r="B88" s="107" t="s">
        <v>77</v>
      </c>
      <c r="C88" s="108"/>
      <c r="D88" s="52">
        <v>2000</v>
      </c>
      <c r="E88" s="53">
        <v>1</v>
      </c>
      <c r="F88" s="90">
        <v>0</v>
      </c>
      <c r="G88" s="91"/>
      <c r="H88" s="54">
        <f t="shared" ref="H88:H91" si="6">D88*E88</f>
        <v>2000</v>
      </c>
    </row>
    <row r="89" spans="1:11" ht="15.75">
      <c r="A89" s="130"/>
      <c r="B89" s="92" t="s">
        <v>78</v>
      </c>
      <c r="C89" s="93"/>
      <c r="D89" s="52">
        <v>360</v>
      </c>
      <c r="E89" s="53">
        <v>1</v>
      </c>
      <c r="F89" s="90">
        <v>0</v>
      </c>
      <c r="G89" s="91"/>
      <c r="H89" s="54">
        <f t="shared" si="6"/>
        <v>360</v>
      </c>
    </row>
    <row r="90" spans="1:11" ht="65.099999999999994" customHeight="1">
      <c r="A90" s="130"/>
      <c r="B90" s="107" t="s">
        <v>79</v>
      </c>
      <c r="C90" s="108"/>
      <c r="D90" s="52">
        <v>3000</v>
      </c>
      <c r="E90" s="53">
        <v>1</v>
      </c>
      <c r="F90" s="90">
        <v>0</v>
      </c>
      <c r="G90" s="91"/>
      <c r="H90" s="54">
        <f t="shared" si="6"/>
        <v>3000</v>
      </c>
    </row>
    <row r="91" spans="1:11" ht="48" customHeight="1">
      <c r="A91" s="130"/>
      <c r="B91" s="107" t="s">
        <v>80</v>
      </c>
      <c r="C91" s="108"/>
      <c r="D91" s="52">
        <v>3340</v>
      </c>
      <c r="E91" s="53">
        <v>1</v>
      </c>
      <c r="F91" s="90">
        <v>0</v>
      </c>
      <c r="G91" s="91"/>
      <c r="H91" s="54">
        <f t="shared" si="6"/>
        <v>3340</v>
      </c>
    </row>
    <row r="92" spans="1:11" ht="16.5" thickBot="1">
      <c r="A92" s="130"/>
      <c r="B92" s="18"/>
      <c r="C92" s="19"/>
      <c r="D92" s="19"/>
      <c r="E92" s="19"/>
      <c r="F92" s="57"/>
      <c r="G92" s="33"/>
      <c r="H92" s="33"/>
    </row>
    <row r="93" spans="1:11" ht="16.5" thickTop="1">
      <c r="A93" s="130"/>
      <c r="B93" s="43"/>
      <c r="C93" s="43"/>
      <c r="D93" s="44"/>
      <c r="E93" s="45" t="s">
        <v>56</v>
      </c>
      <c r="F93" s="131">
        <f>SUM(F86:G92)</f>
        <v>0</v>
      </c>
      <c r="G93" s="132"/>
      <c r="H93" s="32">
        <f>SUM(H86:H91)</f>
        <v>38200</v>
      </c>
      <c r="K93" s="58"/>
    </row>
    <row r="94" spans="1:11" ht="15.75">
      <c r="A94" s="130"/>
      <c r="B94" s="8"/>
      <c r="C94" s="8"/>
      <c r="D94" s="9"/>
      <c r="E94" s="2"/>
      <c r="F94" s="35"/>
      <c r="G94" s="35"/>
      <c r="H94" s="2"/>
    </row>
    <row r="95" spans="1:11" ht="21">
      <c r="A95" s="130"/>
      <c r="B95" s="8"/>
      <c r="C95" s="8"/>
      <c r="D95" s="9"/>
      <c r="E95" s="34" t="s">
        <v>81</v>
      </c>
      <c r="F95" s="60">
        <f>SUM(F93,F83,F75,F64,F57,)</f>
        <v>375000.00000000006</v>
      </c>
      <c r="G95" s="60"/>
      <c r="H95" s="36">
        <f>SUM(H93,H83,H75,H64,H57,)</f>
        <v>1905710.2293999998</v>
      </c>
    </row>
    <row r="96" spans="1:11" ht="84">
      <c r="A96" s="130"/>
      <c r="B96" s="8"/>
      <c r="C96" s="8"/>
      <c r="D96" s="9"/>
      <c r="E96" s="2"/>
      <c r="F96" s="62" t="s">
        <v>41</v>
      </c>
      <c r="G96" s="62"/>
      <c r="H96" s="25" t="s">
        <v>42</v>
      </c>
    </row>
    <row r="97" spans="1:8" ht="21">
      <c r="A97" s="130"/>
      <c r="B97" s="2"/>
      <c r="C97" s="2"/>
      <c r="D97" s="2"/>
      <c r="E97" s="59" t="s">
        <v>82</v>
      </c>
      <c r="F97" s="63">
        <f>F95/H95</f>
        <v>0.19677703053420997</v>
      </c>
      <c r="G97" s="63"/>
      <c r="H97" s="2"/>
    </row>
    <row r="98" spans="1:8" ht="15.75">
      <c r="A98" s="130"/>
      <c r="B98" s="2"/>
      <c r="C98" s="2"/>
      <c r="D98" s="2"/>
      <c r="E98" s="2"/>
      <c r="F98" s="2"/>
      <c r="G98" s="2"/>
      <c r="H98" s="2"/>
    </row>
    <row r="99" spans="1:8" ht="15.75">
      <c r="A99" s="130"/>
      <c r="B99" s="2"/>
      <c r="C99" s="2"/>
      <c r="D99" s="2"/>
      <c r="E99" s="2"/>
      <c r="F99" s="2"/>
      <c r="G99" s="2"/>
      <c r="H99" s="2"/>
    </row>
    <row r="100" spans="1:8" ht="23.25">
      <c r="A100" s="130"/>
      <c r="B100" s="87" t="s">
        <v>83</v>
      </c>
      <c r="C100" s="87"/>
      <c r="D100" s="87"/>
      <c r="E100" s="87"/>
      <c r="F100" s="87"/>
      <c r="G100" s="87"/>
      <c r="H100" s="87"/>
    </row>
    <row r="101" spans="1:8" ht="15.75">
      <c r="A101" s="130"/>
      <c r="B101" s="1"/>
      <c r="C101" s="1"/>
      <c r="D101" s="1"/>
      <c r="E101" s="1"/>
      <c r="F101" s="1"/>
      <c r="G101" s="1"/>
      <c r="H101" s="27"/>
    </row>
    <row r="102" spans="1:8" ht="23.25">
      <c r="A102" s="130"/>
      <c r="B102" s="40"/>
      <c r="C102" s="1"/>
      <c r="D102" s="1"/>
      <c r="E102" s="1"/>
      <c r="F102" s="1"/>
      <c r="G102" s="1"/>
      <c r="H102" s="27"/>
    </row>
    <row r="103" spans="1:8">
      <c r="A103" s="130"/>
    </row>
    <row r="104" spans="1:8">
      <c r="A104" s="130"/>
    </row>
    <row r="105" spans="1:8">
      <c r="A105" s="130"/>
    </row>
    <row r="106" spans="1:8">
      <c r="A106" s="130"/>
    </row>
    <row r="107" spans="1:8">
      <c r="A107" s="130"/>
    </row>
    <row r="108" spans="1:8">
      <c r="A108" s="130"/>
      <c r="G108" s="14"/>
    </row>
    <row r="109" spans="1:8">
      <c r="A109" s="130"/>
    </row>
    <row r="110" spans="1:8">
      <c r="A110" s="130"/>
    </row>
    <row r="111" spans="1:8">
      <c r="A111" s="130"/>
    </row>
    <row r="112" spans="1:8">
      <c r="A112" s="130"/>
    </row>
    <row r="113" spans="1:1">
      <c r="A113" s="130"/>
    </row>
    <row r="114" spans="1:1">
      <c r="A114" s="130"/>
    </row>
    <row r="115" spans="1:1" ht="35.25" customHeight="1">
      <c r="A115" s="130"/>
    </row>
    <row r="116" spans="1:1" ht="79.5" customHeight="1">
      <c r="A116" s="130"/>
    </row>
    <row r="117" spans="1:1">
      <c r="A117" s="130"/>
    </row>
    <row r="118" spans="1:1" ht="16.5" customHeight="1">
      <c r="A118" s="130"/>
    </row>
    <row r="119" spans="1:1" ht="60" customHeight="1">
      <c r="A119" s="130"/>
    </row>
    <row r="120" spans="1:1">
      <c r="A120" s="130"/>
    </row>
    <row r="121" spans="1:1">
      <c r="A121" s="130"/>
    </row>
    <row r="122" spans="1:1">
      <c r="A122" s="130"/>
    </row>
    <row r="123" spans="1:1">
      <c r="A123" s="130"/>
    </row>
    <row r="124" spans="1:1" ht="33" customHeight="1">
      <c r="A124" s="130"/>
    </row>
    <row r="125" spans="1:1" ht="61.5" customHeight="1">
      <c r="A125" s="130"/>
    </row>
    <row r="126" spans="1:1">
      <c r="A126" s="130"/>
    </row>
    <row r="127" spans="1:1" ht="16.5" customHeight="1">
      <c r="A127" s="130"/>
    </row>
    <row r="128" spans="1:1" ht="57" customHeight="1">
      <c r="A128" s="130"/>
    </row>
    <row r="129" spans="1:1" ht="15.75" customHeight="1">
      <c r="A129" s="130"/>
    </row>
    <row r="130" spans="1:1" ht="30" customHeight="1">
      <c r="A130" s="130"/>
    </row>
    <row r="131" spans="1:1" ht="7.5" customHeight="1">
      <c r="A131" s="130"/>
    </row>
    <row r="132" spans="1:1">
      <c r="A132" s="130"/>
    </row>
    <row r="133" spans="1:1">
      <c r="A133" s="130"/>
    </row>
    <row r="134" spans="1:1" ht="14.25" customHeight="1">
      <c r="A134" s="130"/>
    </row>
    <row r="135" spans="1:1" ht="6.75" customHeight="1">
      <c r="A135" s="130"/>
    </row>
    <row r="136" spans="1:1" ht="36.75" customHeight="1">
      <c r="A136" s="130"/>
    </row>
    <row r="137" spans="1:1">
      <c r="A137" s="130"/>
    </row>
    <row r="138" spans="1:1" ht="16.5" customHeight="1">
      <c r="A138" s="130"/>
    </row>
    <row r="139" spans="1:1" ht="57" customHeight="1">
      <c r="A139" s="130"/>
    </row>
    <row r="140" spans="1:1">
      <c r="A140" s="130"/>
    </row>
    <row r="141" spans="1:1" ht="54.75" customHeight="1">
      <c r="A141" s="130"/>
    </row>
    <row r="142" spans="1:1">
      <c r="A142" s="130"/>
    </row>
    <row r="143" spans="1:1" ht="16.5" customHeight="1">
      <c r="A143" s="130"/>
    </row>
    <row r="144" spans="1:1" ht="110.25" customHeight="1">
      <c r="A144" s="130"/>
    </row>
    <row r="145" spans="1:1">
      <c r="A145" s="130"/>
    </row>
    <row r="146" spans="1:1" ht="16.5" customHeight="1">
      <c r="A146" s="130"/>
    </row>
    <row r="147" spans="1:1" ht="99" customHeight="1">
      <c r="A147" s="130"/>
    </row>
    <row r="148" spans="1:1">
      <c r="A148" s="130"/>
    </row>
    <row r="149" spans="1:1">
      <c r="A149" s="130"/>
    </row>
    <row r="150" spans="1:1">
      <c r="A150" s="130"/>
    </row>
    <row r="151" spans="1:1">
      <c r="A151" s="130"/>
    </row>
  </sheetData>
  <mergeCells count="116">
    <mergeCell ref="B78:H78"/>
    <mergeCell ref="F63:G63"/>
    <mergeCell ref="B28:C28"/>
    <mergeCell ref="B38:H38"/>
    <mergeCell ref="B49:C49"/>
    <mergeCell ref="D34:G34"/>
    <mergeCell ref="B35:C35"/>
    <mergeCell ref="A1:A151"/>
    <mergeCell ref="F93:G93"/>
    <mergeCell ref="F95:G95"/>
    <mergeCell ref="B88:C88"/>
    <mergeCell ref="F88:G88"/>
    <mergeCell ref="B91:C91"/>
    <mergeCell ref="F91:G91"/>
    <mergeCell ref="F83:G83"/>
    <mergeCell ref="B29:C29"/>
    <mergeCell ref="B71:C71"/>
    <mergeCell ref="F75:G75"/>
    <mergeCell ref="B77:G77"/>
    <mergeCell ref="B79:C79"/>
    <mergeCell ref="F79:G79"/>
    <mergeCell ref="B80:C80"/>
    <mergeCell ref="B31:C31"/>
    <mergeCell ref="B72:C72"/>
    <mergeCell ref="B70:C70"/>
    <mergeCell ref="F70:G70"/>
    <mergeCell ref="F71:G71"/>
    <mergeCell ref="F72:G72"/>
    <mergeCell ref="F55:G55"/>
    <mergeCell ref="B62:C62"/>
    <mergeCell ref="F62:G62"/>
    <mergeCell ref="F64:G64"/>
    <mergeCell ref="B66:G66"/>
    <mergeCell ref="D31:G31"/>
    <mergeCell ref="D32:G32"/>
    <mergeCell ref="D33:G33"/>
    <mergeCell ref="B51:C51"/>
    <mergeCell ref="F51:G51"/>
    <mergeCell ref="D37:G37"/>
    <mergeCell ref="B45:G45"/>
    <mergeCell ref="B46:H46"/>
    <mergeCell ref="F49:G49"/>
    <mergeCell ref="F48:G48"/>
    <mergeCell ref="B47:C47"/>
    <mergeCell ref="F47:G47"/>
    <mergeCell ref="B37:C37"/>
    <mergeCell ref="B48:C48"/>
    <mergeCell ref="B100:H100"/>
    <mergeCell ref="B85:G85"/>
    <mergeCell ref="F80:G80"/>
    <mergeCell ref="B81:C81"/>
    <mergeCell ref="F81:G81"/>
    <mergeCell ref="B52:C52"/>
    <mergeCell ref="F52:G52"/>
    <mergeCell ref="B53:C53"/>
    <mergeCell ref="F53:G53"/>
    <mergeCell ref="B54:C54"/>
    <mergeCell ref="F54:G54"/>
    <mergeCell ref="F57:G57"/>
    <mergeCell ref="B59:G59"/>
    <mergeCell ref="B69:C69"/>
    <mergeCell ref="F69:G69"/>
    <mergeCell ref="B86:H86"/>
    <mergeCell ref="B89:C89"/>
    <mergeCell ref="F89:G89"/>
    <mergeCell ref="B90:C90"/>
    <mergeCell ref="F90:G90"/>
    <mergeCell ref="F87:G87"/>
    <mergeCell ref="B87:C87"/>
    <mergeCell ref="D54:E54"/>
    <mergeCell ref="F96:G96"/>
    <mergeCell ref="B1:G1"/>
    <mergeCell ref="B11:H11"/>
    <mergeCell ref="B13:C13"/>
    <mergeCell ref="B30:C30"/>
    <mergeCell ref="B26:C26"/>
    <mergeCell ref="B20:H20"/>
    <mergeCell ref="B14:C14"/>
    <mergeCell ref="B15:C15"/>
    <mergeCell ref="B16:C17"/>
    <mergeCell ref="D16:E17"/>
    <mergeCell ref="B27:C27"/>
    <mergeCell ref="B4:H10"/>
    <mergeCell ref="D13:H13"/>
    <mergeCell ref="B2:H2"/>
    <mergeCell ref="B21:H21"/>
    <mergeCell ref="B24:H24"/>
    <mergeCell ref="D26:G26"/>
    <mergeCell ref="D27:G27"/>
    <mergeCell ref="D28:G28"/>
    <mergeCell ref="D29:G29"/>
    <mergeCell ref="D30:G30"/>
    <mergeCell ref="F44:G44"/>
    <mergeCell ref="B43:C43"/>
    <mergeCell ref="F43:G43"/>
    <mergeCell ref="F97:G97"/>
    <mergeCell ref="B36:C36"/>
    <mergeCell ref="B33:C33"/>
    <mergeCell ref="B34:C34"/>
    <mergeCell ref="D35:G35"/>
    <mergeCell ref="D36:G36"/>
    <mergeCell ref="B41:H41"/>
    <mergeCell ref="F50:G50"/>
    <mergeCell ref="B61:C61"/>
    <mergeCell ref="F61:G61"/>
    <mergeCell ref="B68:C68"/>
    <mergeCell ref="F68:G68"/>
    <mergeCell ref="D55:E55"/>
    <mergeCell ref="B55:C55"/>
    <mergeCell ref="F74:G74"/>
    <mergeCell ref="F56:G56"/>
    <mergeCell ref="B73:C73"/>
    <mergeCell ref="F73:G73"/>
    <mergeCell ref="F82:G82"/>
    <mergeCell ref="B60:H60"/>
    <mergeCell ref="B67:H6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72EE59-2949-485E-ACF2-89C917F93094}"/>
</file>

<file path=customXml/itemProps2.xml><?xml version="1.0" encoding="utf-8"?>
<ds:datastoreItem xmlns:ds="http://schemas.openxmlformats.org/officeDocument/2006/customXml" ds:itemID="{C3A4A85D-BCB8-4C9B-8B16-5EFD263FD01F}"/>
</file>

<file path=customXml/itemProps3.xml><?xml version="1.0" encoding="utf-8"?>
<ds:datastoreItem xmlns:ds="http://schemas.openxmlformats.org/officeDocument/2006/customXml" ds:itemID="{ABC14900-55B8-499D-ABFA-B73E41673F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2024-06-24T17:01:10Z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