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P:\Share Folder\Staff-Jason\Sonified Fest 2017\Financials\"/>
    </mc:Choice>
  </mc:AlternateContent>
  <bookViews>
    <workbookView xWindow="0" yWindow="0" windowWidth="23280" windowHeight="1524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0" i="1" l="1"/>
  <c r="I8" i="1"/>
  <c r="I7" i="1"/>
  <c r="I6" i="1"/>
  <c r="I28" i="1"/>
  <c r="I19" i="1"/>
  <c r="D60" i="1"/>
  <c r="D51" i="1"/>
  <c r="D43" i="1"/>
  <c r="D38" i="1"/>
  <c r="D32" i="1"/>
  <c r="D23" i="1"/>
  <c r="D8" i="1"/>
  <c r="D62" i="1"/>
  <c r="E54" i="1"/>
  <c r="E55" i="1"/>
  <c r="E56" i="1"/>
  <c r="E57" i="1"/>
  <c r="E58" i="1"/>
  <c r="E59" i="1"/>
  <c r="E60" i="1"/>
  <c r="E46" i="1"/>
  <c r="E47" i="1"/>
  <c r="E48" i="1"/>
  <c r="E49" i="1"/>
  <c r="E50" i="1"/>
  <c r="E51" i="1"/>
  <c r="E41" i="1"/>
  <c r="E42" i="1"/>
  <c r="E43" i="1"/>
  <c r="E35" i="1"/>
  <c r="E36" i="1"/>
  <c r="E37" i="1"/>
  <c r="E38" i="1"/>
  <c r="E26" i="1"/>
  <c r="E27" i="1"/>
  <c r="E28" i="1"/>
  <c r="E29" i="1"/>
  <c r="E30" i="1"/>
  <c r="E31" i="1"/>
  <c r="E32" i="1"/>
  <c r="E11" i="1"/>
  <c r="E12" i="1"/>
  <c r="E13" i="1"/>
  <c r="E14" i="1"/>
  <c r="E15" i="1"/>
  <c r="E16" i="1"/>
  <c r="E20" i="1"/>
  <c r="E22" i="1"/>
  <c r="E23" i="1"/>
  <c r="E2" i="1"/>
  <c r="E3" i="1"/>
  <c r="E4" i="1"/>
  <c r="E5" i="1"/>
  <c r="E6" i="1"/>
  <c r="E7" i="1"/>
  <c r="E8" i="1"/>
  <c r="E62" i="1"/>
  <c r="C60" i="1"/>
  <c r="C51" i="1"/>
  <c r="C43" i="1"/>
  <c r="C38" i="1"/>
  <c r="C32" i="1"/>
  <c r="C23" i="1"/>
  <c r="C8" i="1"/>
  <c r="C62" i="1"/>
  <c r="C75" i="1"/>
  <c r="E84" i="1"/>
  <c r="E85" i="1"/>
  <c r="E86" i="1"/>
  <c r="D86" i="1"/>
  <c r="C86" i="1"/>
  <c r="E78" i="1"/>
  <c r="E79" i="1"/>
  <c r="E80" i="1"/>
  <c r="E81" i="1"/>
  <c r="D81" i="1"/>
  <c r="C81" i="1"/>
  <c r="E71" i="1"/>
  <c r="H10" i="1"/>
  <c r="J4" i="1"/>
  <c r="J5" i="1"/>
  <c r="J2" i="1"/>
  <c r="J23" i="1"/>
  <c r="J24" i="1"/>
  <c r="J25" i="1"/>
  <c r="J26" i="1"/>
  <c r="J27" i="1"/>
  <c r="J22" i="1"/>
  <c r="J15" i="1"/>
  <c r="J16" i="1"/>
  <c r="J17" i="1"/>
  <c r="J18" i="1"/>
  <c r="J14" i="1"/>
  <c r="J3" i="1"/>
  <c r="E72" i="1"/>
  <c r="E73" i="1"/>
  <c r="E74" i="1"/>
  <c r="E70" i="1"/>
  <c r="H28" i="1"/>
  <c r="H19" i="1"/>
  <c r="D75" i="1"/>
  <c r="I10" i="1"/>
  <c r="H30" i="1"/>
  <c r="J10" i="1"/>
  <c r="J28" i="1"/>
  <c r="J19" i="1"/>
  <c r="J30" i="1"/>
  <c r="E75" i="1"/>
</calcChain>
</file>

<file path=xl/sharedStrings.xml><?xml version="1.0" encoding="utf-8"?>
<sst xmlns="http://schemas.openxmlformats.org/spreadsheetml/2006/main" count="164" uniqueCount="94">
  <si>
    <t>Accomodation</t>
  </si>
  <si>
    <t>Hospitality</t>
  </si>
  <si>
    <t>Engagement</t>
  </si>
  <si>
    <t>SSC Budget</t>
  </si>
  <si>
    <t>SSC Actual</t>
  </si>
  <si>
    <t>KCPA Actual</t>
  </si>
  <si>
    <t>SSC Difference</t>
  </si>
  <si>
    <t>KCPA Difference</t>
  </si>
  <si>
    <t>Subtotal</t>
  </si>
  <si>
    <t>Transportation</t>
  </si>
  <si>
    <t>Accomodations</t>
  </si>
  <si>
    <t>Backline rental</t>
  </si>
  <si>
    <t>Advertising</t>
  </si>
  <si>
    <t>KAM Budget</t>
  </si>
  <si>
    <t>KAM Actual</t>
  </si>
  <si>
    <t>KAM Difference</t>
  </si>
  <si>
    <t xml:space="preserve">Transportation </t>
  </si>
  <si>
    <t>Performance Fee</t>
  </si>
  <si>
    <t>KCPA</t>
  </si>
  <si>
    <t>Sound equipment</t>
  </si>
  <si>
    <t>Personnel &amp; Wages</t>
  </si>
  <si>
    <t>KCPA Event Staff</t>
  </si>
  <si>
    <t>Publicity and Communication</t>
  </si>
  <si>
    <t xml:space="preserve">Video Production </t>
  </si>
  <si>
    <t>Post-production services</t>
  </si>
  <si>
    <t>Printing</t>
  </si>
  <si>
    <t>Posters</t>
  </si>
  <si>
    <t>Print and Radio Advertising</t>
  </si>
  <si>
    <t>News Gazette</t>
  </si>
  <si>
    <t>Inside Illinois</t>
  </si>
  <si>
    <t>WILL</t>
  </si>
  <si>
    <t>WEFT</t>
  </si>
  <si>
    <t>Student Intern</t>
  </si>
  <si>
    <t>TOTAL</t>
  </si>
  <si>
    <t>School of Music</t>
  </si>
  <si>
    <t>Crew Hospitality</t>
  </si>
  <si>
    <t>Carpool/Meters</t>
  </si>
  <si>
    <t>Daily Illini</t>
  </si>
  <si>
    <t>Festival Expenses</t>
  </si>
  <si>
    <t>Eric Leonardson Trio</t>
  </si>
  <si>
    <t>Artist Fees - total budget $10,000.00</t>
  </si>
  <si>
    <t>Cooper-Moore</t>
  </si>
  <si>
    <t>Geoff Gersh / Bradford Reed</t>
  </si>
  <si>
    <t>Terry Dame</t>
  </si>
  <si>
    <t>Eric Leonardson Soundwalks</t>
  </si>
  <si>
    <t>Facility Use / set up</t>
  </si>
  <si>
    <t>Spurlock</t>
  </si>
  <si>
    <t>General Supplies &amp; Other $14,380.00</t>
  </si>
  <si>
    <t>Art Station Supplies</t>
  </si>
  <si>
    <t>Cooper-Moore Shipping</t>
  </si>
  <si>
    <t>van rental</t>
  </si>
  <si>
    <t>KCPA Budget $5000.00</t>
  </si>
  <si>
    <t>Sound mixing</t>
  </si>
  <si>
    <t>SOM</t>
  </si>
  <si>
    <t>Payroll (Oct - Jan 14)</t>
  </si>
  <si>
    <t>Payroll Jan 15 - Feb 11, 2017</t>
  </si>
  <si>
    <t>Buttons</t>
  </si>
  <si>
    <t>KCPA Related Event Terry Dame</t>
  </si>
  <si>
    <t>Backline Rental</t>
  </si>
  <si>
    <t>Remaining Funds</t>
  </si>
  <si>
    <t>MTD Bus Ads</t>
  </si>
  <si>
    <t>Bus Ads</t>
  </si>
  <si>
    <t>Flyers</t>
  </si>
  <si>
    <t>Facility Use / set up 04.25.17</t>
  </si>
  <si>
    <t>Facility Use / set up 04.23.17</t>
  </si>
  <si>
    <t>sound equipment (4/20)</t>
  </si>
  <si>
    <t>screening fees - epic of everest</t>
  </si>
  <si>
    <t>Art Exhibition expenses - ups</t>
  </si>
  <si>
    <t>ups-return instruments</t>
  </si>
  <si>
    <t>Postcards</t>
  </si>
  <si>
    <t>instruments</t>
  </si>
  <si>
    <t>Terry Dame Shipping</t>
  </si>
  <si>
    <t>Transportation - airfare</t>
  </si>
  <si>
    <t>Transportation - taxi</t>
  </si>
  <si>
    <t>Payroll Feb 12 - Mar 13, 2017</t>
  </si>
  <si>
    <t>Payroll Mar 14 - Apr 15, 2017</t>
  </si>
  <si>
    <t>Payroll Apr 16 - May 15 2017</t>
  </si>
  <si>
    <t>Payroll May 16 - Jun 15 2017</t>
  </si>
  <si>
    <t>KCPA Related Event Geoff Gersh &amp; Bradford Reed</t>
  </si>
  <si>
    <t>Gersh</t>
  </si>
  <si>
    <t>Accomodation - eastland</t>
  </si>
  <si>
    <t>Reed</t>
  </si>
  <si>
    <t>KCPA Related Event Leonardson - Soundwalks</t>
  </si>
  <si>
    <t>Leonardson</t>
  </si>
  <si>
    <t>additional weight fee</t>
  </si>
  <si>
    <t>Film 1</t>
  </si>
  <si>
    <t>screening fees - koyaanisqatsi</t>
  </si>
  <si>
    <t>Film 2</t>
  </si>
  <si>
    <t>TOTAL SSC FUNDS</t>
  </si>
  <si>
    <t>KCPA and KAM expenses for SSF</t>
  </si>
  <si>
    <t>School of Music**</t>
  </si>
  <si>
    <t>KCPA*</t>
  </si>
  <si>
    <t>*KCPAs actual figures for facility usage, set up fees, and event staffing are still being determined.</t>
  </si>
  <si>
    <t>**SOM Video production still in process, projecting completion by Dec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</si>
</sst>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164" fontId="2" fillId="2" borderId="5" xfId="0" applyNumberFormat="1" applyFont="1" applyFill="1" applyBorder="1"/>
    <xf numFmtId="164" fontId="2" fillId="2" borderId="6" xfId="0" applyNumberFormat="1" applyFont="1" applyFill="1" applyBorder="1"/>
    <xf numFmtId="0" fontId="1" fillId="0" borderId="7" xfId="0" applyFont="1" applyBorder="1"/>
    <xf numFmtId="164" fontId="1" fillId="0" borderId="7" xfId="0" applyNumberFormat="1" applyFont="1" applyBorder="1"/>
    <xf numFmtId="0" fontId="0" fillId="0" borderId="8" xfId="0" applyBorder="1"/>
    <xf numFmtId="0" fontId="0" fillId="0" borderId="0" xfId="0" applyBorder="1"/>
    <xf numFmtId="164" fontId="0" fillId="0" borderId="0" xfId="0" applyNumberFormat="1" applyBorder="1"/>
    <xf numFmtId="164" fontId="0" fillId="0" borderId="9" xfId="0" applyNumberFormat="1" applyBorder="1"/>
    <xf numFmtId="0" fontId="1" fillId="0" borderId="10" xfId="0" applyFont="1" applyBorder="1"/>
    <xf numFmtId="164" fontId="1" fillId="0" borderId="11" xfId="0" applyNumberFormat="1" applyFont="1" applyBorder="1"/>
    <xf numFmtId="0" fontId="0" fillId="0" borderId="12" xfId="0" applyBorder="1"/>
    <xf numFmtId="164" fontId="0" fillId="0" borderId="13" xfId="0" applyNumberFormat="1" applyBorder="1"/>
    <xf numFmtId="0" fontId="0" fillId="0" borderId="14" xfId="0" applyBorder="1"/>
    <xf numFmtId="0" fontId="0" fillId="0" borderId="15" xfId="0" applyBorder="1"/>
    <xf numFmtId="164" fontId="0" fillId="0" borderId="15" xfId="0" applyNumberFormat="1" applyBorder="1"/>
    <xf numFmtId="164" fontId="0" fillId="0" borderId="16" xfId="0" applyNumberFormat="1" applyBorder="1"/>
    <xf numFmtId="0" fontId="0" fillId="0" borderId="0" xfId="0" applyFill="1" applyBorder="1"/>
    <xf numFmtId="164" fontId="1" fillId="0" borderId="0" xfId="0" applyNumberFormat="1" applyFont="1" applyBorder="1"/>
    <xf numFmtId="164" fontId="1" fillId="0" borderId="12" xfId="0" applyNumberFormat="1" applyFont="1" applyBorder="1"/>
    <xf numFmtId="164" fontId="2" fillId="2" borderId="4" xfId="0" applyNumberFormat="1" applyFont="1" applyFill="1" applyBorder="1"/>
    <xf numFmtId="164" fontId="1" fillId="0" borderId="10" xfId="0" applyNumberFormat="1" applyFont="1" applyBorder="1"/>
    <xf numFmtId="0" fontId="1" fillId="0" borderId="0" xfId="0" applyFont="1" applyBorder="1"/>
    <xf numFmtId="0" fontId="0" fillId="0" borderId="8" xfId="0" applyFill="1" applyBorder="1"/>
    <xf numFmtId="164" fontId="2" fillId="0" borderId="0" xfId="0" applyNumberFormat="1" applyFont="1" applyFill="1" applyBorder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164" fontId="0" fillId="0" borderId="0" xfId="0" applyNumberFormat="1" applyFill="1"/>
    <xf numFmtId="164" fontId="1" fillId="0" borderId="0" xfId="0" applyNumberFormat="1" applyFont="1" applyFill="1"/>
    <xf numFmtId="0" fontId="0" fillId="0" borderId="0" xfId="0" applyFill="1"/>
    <xf numFmtId="0" fontId="1" fillId="0" borderId="1" xfId="0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0" fillId="0" borderId="15" xfId="0" applyNumberForma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164" fontId="2" fillId="2" borderId="15" xfId="0" applyNumberFormat="1" applyFont="1" applyFill="1" applyBorder="1"/>
    <xf numFmtId="164" fontId="2" fillId="2" borderId="16" xfId="0" applyNumberFormat="1" applyFont="1" applyFill="1" applyBorder="1"/>
    <xf numFmtId="0" fontId="0" fillId="0" borderId="8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1" fillId="3" borderId="0" xfId="0" applyFont="1" applyFill="1" applyBorder="1"/>
    <xf numFmtId="164" fontId="1" fillId="3" borderId="0" xfId="0" applyNumberFormat="1" applyFont="1" applyFill="1" applyBorder="1"/>
    <xf numFmtId="164" fontId="1" fillId="4" borderId="7" xfId="0" applyNumberFormat="1" applyFont="1" applyFill="1" applyBorder="1"/>
    <xf numFmtId="164" fontId="1" fillId="4" borderId="2" xfId="0" applyNumberFormat="1" applyFont="1" applyFill="1" applyBorder="1"/>
    <xf numFmtId="0" fontId="1" fillId="0" borderId="0" xfId="0" applyFont="1" applyFill="1" applyBorder="1"/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abSelected="1" view="pageLayout" zoomScale="136" zoomScalePageLayoutView="136" workbookViewId="0">
      <selection activeCell="G38" sqref="G38"/>
    </sheetView>
  </sheetViews>
  <sheetFormatPr defaultColWidth="8.85546875" defaultRowHeight="15" x14ac:dyDescent="0.25"/>
  <cols>
    <col min="1" max="1" width="23.85546875" bestFit="1" customWidth="1"/>
    <col min="2" max="2" width="23.28515625" bestFit="1" customWidth="1"/>
    <col min="3" max="5" width="15.85546875" style="1" customWidth="1"/>
    <col min="6" max="6" width="6.42578125" style="32" customWidth="1"/>
    <col min="7" max="7" width="20.42578125" customWidth="1"/>
    <col min="8" max="8" width="21" style="1" customWidth="1"/>
    <col min="9" max="9" width="16.42578125" style="1" customWidth="1"/>
    <col min="10" max="10" width="16.42578125" customWidth="1"/>
    <col min="11" max="11" width="6.42578125" style="34" customWidth="1"/>
    <col min="12" max="12" width="15.7109375" customWidth="1"/>
    <col min="13" max="14" width="16.28515625" style="1" customWidth="1"/>
    <col min="15" max="15" width="16.28515625" customWidth="1"/>
  </cols>
  <sheetData>
    <row r="1" spans="1:11" x14ac:dyDescent="0.25">
      <c r="A1" s="4" t="s">
        <v>40</v>
      </c>
      <c r="B1" s="5"/>
      <c r="C1" s="6" t="s">
        <v>3</v>
      </c>
      <c r="D1" s="6" t="s">
        <v>4</v>
      </c>
      <c r="E1" s="7" t="s">
        <v>6</v>
      </c>
      <c r="F1" s="29"/>
      <c r="G1" s="25" t="s">
        <v>38</v>
      </c>
      <c r="H1" s="6" t="s">
        <v>51</v>
      </c>
      <c r="I1" s="6" t="s">
        <v>5</v>
      </c>
      <c r="J1" s="7" t="s">
        <v>7</v>
      </c>
      <c r="K1" s="31"/>
    </row>
    <row r="2" spans="1:11" x14ac:dyDescent="0.25">
      <c r="A2" s="10" t="s">
        <v>39</v>
      </c>
      <c r="B2" s="11" t="s">
        <v>17</v>
      </c>
      <c r="C2" s="12">
        <v>2300</v>
      </c>
      <c r="D2" s="12">
        <v>2300</v>
      </c>
      <c r="E2" s="13">
        <f>C2-D2</f>
        <v>0</v>
      </c>
      <c r="F2" s="30"/>
      <c r="G2" s="18" t="s">
        <v>19</v>
      </c>
      <c r="H2" s="20"/>
      <c r="I2" s="12">
        <v>0</v>
      </c>
      <c r="J2" s="13">
        <f>H2-I2</f>
        <v>0</v>
      </c>
      <c r="K2" s="30"/>
    </row>
    <row r="3" spans="1:11" x14ac:dyDescent="0.25">
      <c r="A3" s="10" t="s">
        <v>41</v>
      </c>
      <c r="B3" s="11" t="s">
        <v>17</v>
      </c>
      <c r="C3" s="12">
        <v>2200</v>
      </c>
      <c r="D3" s="12">
        <v>2200</v>
      </c>
      <c r="E3" s="13">
        <f t="shared" ref="E3:E4" si="0">C3-D3</f>
        <v>0</v>
      </c>
      <c r="F3" s="30"/>
      <c r="G3" s="10" t="s">
        <v>21</v>
      </c>
      <c r="H3" s="12"/>
      <c r="I3" s="12">
        <v>0</v>
      </c>
      <c r="J3" s="13">
        <f>H3-I3</f>
        <v>0</v>
      </c>
      <c r="K3" s="30"/>
    </row>
    <row r="4" spans="1:11" x14ac:dyDescent="0.25">
      <c r="A4" s="10" t="s">
        <v>42</v>
      </c>
      <c r="B4" s="11" t="s">
        <v>17</v>
      </c>
      <c r="C4" s="12">
        <v>2200</v>
      </c>
      <c r="D4" s="12">
        <v>2200</v>
      </c>
      <c r="E4" s="13">
        <f t="shared" si="0"/>
        <v>0</v>
      </c>
      <c r="F4" s="30"/>
      <c r="G4" s="10" t="s">
        <v>36</v>
      </c>
      <c r="H4" s="12"/>
      <c r="I4" s="12">
        <v>0</v>
      </c>
      <c r="J4" s="13">
        <f>H4-I4</f>
        <v>0</v>
      </c>
      <c r="K4" s="30"/>
    </row>
    <row r="5" spans="1:11" x14ac:dyDescent="0.25">
      <c r="A5" s="10" t="s">
        <v>43</v>
      </c>
      <c r="B5" s="11" t="s">
        <v>17</v>
      </c>
      <c r="C5" s="12">
        <v>1750</v>
      </c>
      <c r="D5" s="12">
        <v>1750</v>
      </c>
      <c r="E5" s="13">
        <f t="shared" ref="E5:E7" si="1">C5-D5</f>
        <v>0</v>
      </c>
      <c r="F5" s="30"/>
      <c r="G5" s="28" t="s">
        <v>35</v>
      </c>
      <c r="H5" s="12"/>
      <c r="I5" s="12">
        <v>0</v>
      </c>
      <c r="J5" s="13">
        <f>H5-I5</f>
        <v>0</v>
      </c>
      <c r="K5" s="30"/>
    </row>
    <row r="6" spans="1:11" s="2" customFormat="1" x14ac:dyDescent="0.25">
      <c r="A6" s="10" t="s">
        <v>44</v>
      </c>
      <c r="B6" s="11" t="s">
        <v>17</v>
      </c>
      <c r="C6" s="12">
        <v>750</v>
      </c>
      <c r="D6" s="12">
        <v>750</v>
      </c>
      <c r="E6" s="13">
        <f t="shared" si="1"/>
        <v>0</v>
      </c>
      <c r="F6" s="30"/>
      <c r="G6" s="10" t="s">
        <v>9</v>
      </c>
      <c r="H6" s="12">
        <v>1400</v>
      </c>
      <c r="I6" s="12">
        <f>D70+D71</f>
        <v>500.82</v>
      </c>
      <c r="J6" s="13"/>
      <c r="K6" s="31"/>
    </row>
    <row r="7" spans="1:11" x14ac:dyDescent="0.25">
      <c r="A7" s="10" t="s">
        <v>59</v>
      </c>
      <c r="B7" s="11"/>
      <c r="C7" s="12">
        <v>800</v>
      </c>
      <c r="D7" s="12">
        <v>0</v>
      </c>
      <c r="E7" s="13">
        <f t="shared" si="1"/>
        <v>800</v>
      </c>
      <c r="F7" s="31"/>
      <c r="G7" s="28" t="s">
        <v>0</v>
      </c>
      <c r="H7" s="12">
        <v>1960</v>
      </c>
      <c r="I7" s="12">
        <f>D72+D78+D79+D84</f>
        <v>1749.24</v>
      </c>
      <c r="J7" s="13"/>
      <c r="K7" s="30"/>
    </row>
    <row r="8" spans="1:11" ht="15.75" thickBot="1" x14ac:dyDescent="0.3">
      <c r="A8" s="14"/>
      <c r="B8" s="8" t="s">
        <v>8</v>
      </c>
      <c r="C8" s="9">
        <f>SUM(C2:C7)</f>
        <v>10000</v>
      </c>
      <c r="D8" s="48">
        <f>SUM(D2:D7)</f>
        <v>9200</v>
      </c>
      <c r="E8" s="15">
        <f>SUM(E2:E7)</f>
        <v>800</v>
      </c>
      <c r="F8" s="29"/>
      <c r="G8" s="10" t="s">
        <v>1</v>
      </c>
      <c r="H8" s="12">
        <v>350</v>
      </c>
      <c r="I8" s="12">
        <f>D73</f>
        <v>103.5</v>
      </c>
      <c r="J8" s="13"/>
      <c r="K8" s="30"/>
    </row>
    <row r="9" spans="1:11" ht="15.75" thickTop="1" x14ac:dyDescent="0.25">
      <c r="F9" s="30"/>
      <c r="G9" s="28" t="s">
        <v>2</v>
      </c>
      <c r="H9" s="12">
        <v>0</v>
      </c>
      <c r="I9" s="12">
        <v>0</v>
      </c>
      <c r="J9" s="13"/>
      <c r="K9" s="30"/>
    </row>
    <row r="10" spans="1:11" ht="15.75" thickBot="1" x14ac:dyDescent="0.3">
      <c r="A10" s="4" t="s">
        <v>47</v>
      </c>
      <c r="B10" s="5"/>
      <c r="C10" s="6" t="s">
        <v>3</v>
      </c>
      <c r="D10" s="6" t="s">
        <v>4</v>
      </c>
      <c r="E10" s="7" t="s">
        <v>6</v>
      </c>
      <c r="F10" s="30"/>
      <c r="G10" s="26"/>
      <c r="H10" s="9">
        <f>SUM(H2:H9)</f>
        <v>3710</v>
      </c>
      <c r="I10" s="9">
        <f>SUM(I2:I9)</f>
        <v>2353.56</v>
      </c>
      <c r="J10" s="15">
        <f>SUM(J2:J9)</f>
        <v>0</v>
      </c>
      <c r="K10" s="30"/>
    </row>
    <row r="11" spans="1:11" ht="15.75" thickTop="1" x14ac:dyDescent="0.25">
      <c r="A11" s="28" t="s">
        <v>91</v>
      </c>
      <c r="B11" s="11" t="s">
        <v>45</v>
      </c>
      <c r="C11" s="12">
        <v>1500</v>
      </c>
      <c r="D11" s="12">
        <v>0</v>
      </c>
      <c r="E11" s="13">
        <f>C11-D11</f>
        <v>1500</v>
      </c>
      <c r="F11" s="30"/>
      <c r="G11" s="27"/>
      <c r="H11" s="23"/>
      <c r="I11" s="23"/>
      <c r="J11" s="23"/>
      <c r="K11" s="29"/>
    </row>
    <row r="12" spans="1:11" x14ac:dyDescent="0.25">
      <c r="A12" s="10" t="s">
        <v>46</v>
      </c>
      <c r="B12" s="11" t="s">
        <v>64</v>
      </c>
      <c r="C12" s="12">
        <v>1420</v>
      </c>
      <c r="D12" s="12">
        <v>830</v>
      </c>
      <c r="E12" s="13">
        <f t="shared" ref="E12:E14" si="2">C12-D12</f>
        <v>590</v>
      </c>
      <c r="F12" s="30"/>
      <c r="G12" s="11"/>
      <c r="H12" s="12"/>
      <c r="I12" s="12"/>
      <c r="J12" s="12"/>
      <c r="K12" s="30"/>
    </row>
    <row r="13" spans="1:11" s="2" customFormat="1" x14ac:dyDescent="0.25">
      <c r="A13" s="10" t="s">
        <v>46</v>
      </c>
      <c r="B13" s="11" t="s">
        <v>63</v>
      </c>
      <c r="C13" s="12">
        <v>0</v>
      </c>
      <c r="D13" s="12">
        <v>530</v>
      </c>
      <c r="E13" s="13">
        <f t="shared" ref="E13" si="3">C13-D13</f>
        <v>-530</v>
      </c>
      <c r="F13" s="31"/>
      <c r="G13" s="25" t="s">
        <v>39</v>
      </c>
      <c r="H13" s="6" t="s">
        <v>13</v>
      </c>
      <c r="I13" s="6" t="s">
        <v>14</v>
      </c>
      <c r="J13" s="7" t="s">
        <v>15</v>
      </c>
      <c r="K13" s="31"/>
    </row>
    <row r="14" spans="1:11" x14ac:dyDescent="0.25">
      <c r="A14" s="10"/>
      <c r="B14" s="11" t="s">
        <v>48</v>
      </c>
      <c r="C14" s="12">
        <v>500</v>
      </c>
      <c r="D14" s="12">
        <v>0</v>
      </c>
      <c r="E14" s="13">
        <f t="shared" si="2"/>
        <v>500</v>
      </c>
      <c r="F14" s="31"/>
      <c r="G14" s="18" t="s">
        <v>9</v>
      </c>
      <c r="H14" s="20">
        <v>0</v>
      </c>
      <c r="I14" s="20">
        <v>0</v>
      </c>
      <c r="J14" s="21">
        <f>H14-I14</f>
        <v>0</v>
      </c>
      <c r="K14" s="30"/>
    </row>
    <row r="15" spans="1:11" x14ac:dyDescent="0.25">
      <c r="A15" s="10"/>
      <c r="B15" s="22" t="s">
        <v>65</v>
      </c>
      <c r="C15" s="12">
        <v>1500</v>
      </c>
      <c r="D15" s="12">
        <v>200</v>
      </c>
      <c r="E15" s="13">
        <f>C15-D15</f>
        <v>1300</v>
      </c>
      <c r="F15" s="31"/>
      <c r="G15" s="10" t="s">
        <v>10</v>
      </c>
      <c r="H15" s="12">
        <v>0</v>
      </c>
      <c r="I15" s="12">
        <v>322</v>
      </c>
      <c r="J15" s="13">
        <f>H15-I15</f>
        <v>-322</v>
      </c>
      <c r="K15" s="29"/>
    </row>
    <row r="16" spans="1:11" x14ac:dyDescent="0.25">
      <c r="A16" s="10" t="s">
        <v>49</v>
      </c>
      <c r="B16" s="22" t="s">
        <v>67</v>
      </c>
      <c r="C16" s="12">
        <v>5000</v>
      </c>
      <c r="D16" s="12">
        <v>872.79</v>
      </c>
      <c r="E16" s="13">
        <f t="shared" ref="E16:E22" si="4">C16-D16</f>
        <v>4127.21</v>
      </c>
      <c r="F16" s="31"/>
      <c r="G16" s="10" t="s">
        <v>11</v>
      </c>
      <c r="H16" s="12">
        <v>0</v>
      </c>
      <c r="I16" s="12">
        <v>0</v>
      </c>
      <c r="J16" s="13">
        <f>H16-I16</f>
        <v>0</v>
      </c>
      <c r="K16" s="30"/>
    </row>
    <row r="17" spans="1:23" x14ac:dyDescent="0.25">
      <c r="A17" s="10" t="s">
        <v>49</v>
      </c>
      <c r="B17" s="22" t="s">
        <v>68</v>
      </c>
      <c r="C17" s="12"/>
      <c r="D17" s="12">
        <v>686.32</v>
      </c>
      <c r="E17" s="13"/>
      <c r="F17" s="31"/>
      <c r="G17" s="10" t="s">
        <v>12</v>
      </c>
      <c r="H17" s="12">
        <v>0</v>
      </c>
      <c r="I17" s="12">
        <v>99</v>
      </c>
      <c r="J17" s="13">
        <f>H17-I17</f>
        <v>-99</v>
      </c>
      <c r="K17" s="30"/>
      <c r="V17" s="11"/>
      <c r="W17" s="11"/>
    </row>
    <row r="18" spans="1:23" x14ac:dyDescent="0.25">
      <c r="A18" s="10" t="s">
        <v>49</v>
      </c>
      <c r="B18" s="22" t="s">
        <v>84</v>
      </c>
      <c r="C18" s="12"/>
      <c r="D18" s="12">
        <v>50</v>
      </c>
      <c r="E18" s="13"/>
      <c r="G18" s="16" t="s">
        <v>1</v>
      </c>
      <c r="H18" s="17">
        <v>0</v>
      </c>
      <c r="I18" s="17">
        <v>0</v>
      </c>
      <c r="J18" s="13">
        <f>H18-I18</f>
        <v>0</v>
      </c>
      <c r="K18" s="30"/>
    </row>
    <row r="19" spans="1:23" s="2" customFormat="1" ht="15.75" thickBot="1" x14ac:dyDescent="0.3">
      <c r="A19" s="10" t="s">
        <v>71</v>
      </c>
      <c r="B19" s="22" t="s">
        <v>70</v>
      </c>
      <c r="C19" s="12"/>
      <c r="D19" s="12">
        <v>120</v>
      </c>
      <c r="E19" s="13"/>
      <c r="F19" s="29"/>
      <c r="G19" s="26"/>
      <c r="H19" s="9">
        <f>SUM(H13:H18)</f>
        <v>0</v>
      </c>
      <c r="I19" s="9">
        <f>SUM(I13:I18)</f>
        <v>421</v>
      </c>
      <c r="J19" s="15">
        <f>SUM(J13:J18)</f>
        <v>-421</v>
      </c>
      <c r="K19" s="31"/>
      <c r="L19" s="3"/>
      <c r="M19" s="3"/>
      <c r="N19" s="3"/>
      <c r="O19" s="3"/>
    </row>
    <row r="20" spans="1:23" ht="15.75" thickTop="1" x14ac:dyDescent="0.25">
      <c r="A20" s="10"/>
      <c r="B20" s="22" t="s">
        <v>50</v>
      </c>
      <c r="C20" s="12">
        <v>600</v>
      </c>
      <c r="D20" s="12">
        <v>0</v>
      </c>
      <c r="E20" s="13">
        <f t="shared" si="4"/>
        <v>600</v>
      </c>
      <c r="F20" s="30"/>
      <c r="G20" s="11"/>
      <c r="K20" s="30"/>
      <c r="L20" s="1"/>
      <c r="O20" s="1"/>
    </row>
    <row r="21" spans="1:23" x14ac:dyDescent="0.25">
      <c r="A21" s="10" t="s">
        <v>85</v>
      </c>
      <c r="B21" s="22" t="s">
        <v>66</v>
      </c>
      <c r="C21" s="12"/>
      <c r="D21" s="12">
        <v>349</v>
      </c>
      <c r="E21" s="13"/>
      <c r="F21" s="30"/>
      <c r="G21" s="25" t="s">
        <v>41</v>
      </c>
      <c r="H21" s="6" t="s">
        <v>13</v>
      </c>
      <c r="I21" s="6" t="s">
        <v>14</v>
      </c>
      <c r="J21" s="7" t="s">
        <v>15</v>
      </c>
      <c r="K21" s="30"/>
      <c r="L21" s="1"/>
      <c r="O21" s="1"/>
    </row>
    <row r="22" spans="1:23" x14ac:dyDescent="0.25">
      <c r="A22" s="10" t="s">
        <v>87</v>
      </c>
      <c r="B22" s="22" t="s">
        <v>86</v>
      </c>
      <c r="C22" s="12">
        <v>500</v>
      </c>
      <c r="D22" s="12">
        <v>250</v>
      </c>
      <c r="E22" s="13">
        <f t="shared" si="4"/>
        <v>250</v>
      </c>
      <c r="F22" s="30"/>
      <c r="G22" s="18" t="s">
        <v>16</v>
      </c>
      <c r="H22" s="20">
        <v>0</v>
      </c>
      <c r="I22" s="20">
        <v>519.1</v>
      </c>
      <c r="J22" s="21">
        <f>H22-I22</f>
        <v>-519.1</v>
      </c>
      <c r="K22" s="30"/>
      <c r="L22" s="1"/>
      <c r="O22" s="1"/>
    </row>
    <row r="23" spans="1:23" ht="15.75" thickBot="1" x14ac:dyDescent="0.3">
      <c r="A23" s="14"/>
      <c r="B23" s="8" t="s">
        <v>8</v>
      </c>
      <c r="C23" s="9">
        <f>SUM(C11:C22)</f>
        <v>11020</v>
      </c>
      <c r="D23" s="48">
        <f>SUM(D11:D22)</f>
        <v>3888.11</v>
      </c>
      <c r="E23" s="15">
        <f>SUM(E11:E22)</f>
        <v>8337.2099999999991</v>
      </c>
      <c r="F23" s="30"/>
      <c r="G23" s="10" t="s">
        <v>10</v>
      </c>
      <c r="H23" s="12">
        <v>0</v>
      </c>
      <c r="I23" s="12"/>
      <c r="J23" s="13">
        <f>H23-I23</f>
        <v>0</v>
      </c>
      <c r="K23" s="30"/>
      <c r="L23" s="1"/>
      <c r="O23" s="1"/>
    </row>
    <row r="24" spans="1:23" s="2" customFormat="1" ht="15.75" thickTop="1" x14ac:dyDescent="0.25">
      <c r="A24" s="27"/>
      <c r="B24" s="27"/>
      <c r="C24" s="23"/>
      <c r="D24" s="23"/>
      <c r="E24" s="23"/>
      <c r="F24" s="31"/>
      <c r="G24" s="10" t="s">
        <v>58</v>
      </c>
      <c r="H24" s="12">
        <v>0</v>
      </c>
      <c r="I24" s="12">
        <v>0</v>
      </c>
      <c r="J24" s="13">
        <f>H24-I24</f>
        <v>0</v>
      </c>
      <c r="K24" s="31"/>
      <c r="L24" s="3"/>
      <c r="M24" s="3"/>
      <c r="N24" s="3"/>
      <c r="O24" s="3"/>
    </row>
    <row r="25" spans="1:23" x14ac:dyDescent="0.25">
      <c r="A25" s="39" t="s">
        <v>32</v>
      </c>
      <c r="B25" s="40"/>
      <c r="C25" s="41" t="s">
        <v>3</v>
      </c>
      <c r="D25" s="41" t="s">
        <v>4</v>
      </c>
      <c r="E25" s="42" t="s">
        <v>6</v>
      </c>
      <c r="G25" s="10" t="s">
        <v>12</v>
      </c>
      <c r="H25" s="12">
        <v>0</v>
      </c>
      <c r="I25" s="12">
        <v>57</v>
      </c>
      <c r="J25" s="13">
        <f>H25-I25</f>
        <v>-57</v>
      </c>
      <c r="K25" s="30"/>
      <c r="L25" s="1"/>
      <c r="O25" s="1"/>
    </row>
    <row r="26" spans="1:23" x14ac:dyDescent="0.25">
      <c r="A26" s="43" t="s">
        <v>54</v>
      </c>
      <c r="B26" s="44"/>
      <c r="C26" s="45">
        <v>7650</v>
      </c>
      <c r="D26" s="45">
        <v>540.37</v>
      </c>
      <c r="E26" s="13">
        <f>C26-D26</f>
        <v>7109.63</v>
      </c>
      <c r="G26" s="10" t="s">
        <v>1</v>
      </c>
      <c r="H26" s="12">
        <v>0</v>
      </c>
      <c r="I26" s="12"/>
      <c r="J26" s="13">
        <f>H26-I26</f>
        <v>0</v>
      </c>
      <c r="K26" s="30"/>
      <c r="L26" s="1"/>
      <c r="O26" s="1"/>
    </row>
    <row r="27" spans="1:23" x14ac:dyDescent="0.25">
      <c r="A27" s="10" t="s">
        <v>55</v>
      </c>
      <c r="B27" s="11"/>
      <c r="C27" s="12"/>
      <c r="D27" s="12">
        <v>357.85</v>
      </c>
      <c r="E27" s="13">
        <f t="shared" ref="E27:E31" si="5">C27-D27</f>
        <v>-357.85</v>
      </c>
      <c r="G27" s="24"/>
      <c r="H27" s="17"/>
      <c r="I27" s="17"/>
      <c r="J27" s="13">
        <f>H27-I27</f>
        <v>0</v>
      </c>
      <c r="K27" s="30"/>
      <c r="L27" s="1"/>
      <c r="O27" s="1"/>
    </row>
    <row r="28" spans="1:23" ht="15.75" thickBot="1" x14ac:dyDescent="0.3">
      <c r="A28" s="10" t="s">
        <v>74</v>
      </c>
      <c r="B28" s="11"/>
      <c r="C28" s="12"/>
      <c r="D28" s="12">
        <v>629.59</v>
      </c>
      <c r="E28" s="13">
        <f t="shared" si="5"/>
        <v>-629.59</v>
      </c>
      <c r="G28" s="26"/>
      <c r="H28" s="9">
        <f>SUM(H22:H27)</f>
        <v>0</v>
      </c>
      <c r="I28" s="9">
        <f>SUM(I22:I27)</f>
        <v>576.1</v>
      </c>
      <c r="J28" s="15">
        <f>SUM(J22:J27)</f>
        <v>-576.1</v>
      </c>
      <c r="K28" s="30"/>
      <c r="L28" s="1"/>
      <c r="O28" s="1"/>
    </row>
    <row r="29" spans="1:23" s="2" customFormat="1" ht="16.5" thickTop="1" thickBot="1" x14ac:dyDescent="0.3">
      <c r="A29" s="10" t="s">
        <v>75</v>
      </c>
      <c r="B29" s="11"/>
      <c r="C29" s="12"/>
      <c r="D29" s="12">
        <v>333.15</v>
      </c>
      <c r="E29" s="13">
        <f t="shared" si="5"/>
        <v>-333.15</v>
      </c>
      <c r="F29" s="29"/>
      <c r="G29" s="1"/>
      <c r="H29" s="1"/>
      <c r="I29" s="1"/>
      <c r="J29"/>
      <c r="K29" s="31"/>
      <c r="L29" s="3"/>
      <c r="M29" s="3"/>
      <c r="N29" s="3"/>
      <c r="O29" s="3"/>
    </row>
    <row r="30" spans="1:23" ht="15.75" thickBot="1" x14ac:dyDescent="0.3">
      <c r="A30" s="10" t="s">
        <v>76</v>
      </c>
      <c r="B30" s="11"/>
      <c r="C30" s="12"/>
      <c r="D30" s="12">
        <v>437.5</v>
      </c>
      <c r="E30" s="13">
        <f t="shared" ref="E30" si="6">C30-D30</f>
        <v>-437.5</v>
      </c>
      <c r="F30" s="30"/>
      <c r="G30" s="35" t="s">
        <v>33</v>
      </c>
      <c r="H30" s="36">
        <f>H28+H19</f>
        <v>0</v>
      </c>
      <c r="I30" s="36">
        <f>I28+I19+I10</f>
        <v>3350.66</v>
      </c>
      <c r="J30" s="37">
        <f>J28+J19</f>
        <v>-997.1</v>
      </c>
      <c r="K30" s="30"/>
      <c r="L30" s="1"/>
      <c r="O30" s="1"/>
    </row>
    <row r="31" spans="1:23" x14ac:dyDescent="0.25">
      <c r="A31" s="10" t="s">
        <v>77</v>
      </c>
      <c r="B31" s="11"/>
      <c r="C31" s="12"/>
      <c r="D31" s="12">
        <v>0</v>
      </c>
      <c r="E31" s="13">
        <f t="shared" si="5"/>
        <v>0</v>
      </c>
      <c r="F31" s="30"/>
      <c r="K31" s="30"/>
      <c r="L31" s="1"/>
      <c r="O31" s="1"/>
    </row>
    <row r="32" spans="1:23" ht="15.75" thickBot="1" x14ac:dyDescent="0.3">
      <c r="A32" s="14"/>
      <c r="B32" s="8" t="s">
        <v>8</v>
      </c>
      <c r="C32" s="9">
        <f>SUM(C26:C31)</f>
        <v>7650</v>
      </c>
      <c r="D32" s="48">
        <f>SUM(D26:D31)</f>
        <v>2298.46</v>
      </c>
      <c r="E32" s="15">
        <f>SUM(E26:E31)</f>
        <v>5351.54</v>
      </c>
      <c r="F32" s="29"/>
      <c r="K32" s="30"/>
      <c r="L32" s="1"/>
      <c r="O32" s="1"/>
    </row>
    <row r="33" spans="1:15" ht="15.75" thickTop="1" x14ac:dyDescent="0.25">
      <c r="A33" s="27"/>
      <c r="B33" s="27"/>
      <c r="C33" s="23"/>
      <c r="D33" s="23"/>
      <c r="E33" s="23"/>
      <c r="F33" s="30"/>
      <c r="K33" s="30"/>
      <c r="L33" s="1"/>
      <c r="O33" s="1"/>
    </row>
    <row r="34" spans="1:15" x14ac:dyDescent="0.25">
      <c r="A34" s="4" t="s">
        <v>20</v>
      </c>
      <c r="B34" s="5"/>
      <c r="C34" s="6" t="s">
        <v>3</v>
      </c>
      <c r="D34" s="6" t="s">
        <v>4</v>
      </c>
      <c r="E34" s="7" t="s">
        <v>6</v>
      </c>
      <c r="F34" s="30"/>
      <c r="K34" s="30"/>
      <c r="L34" s="1"/>
      <c r="O34" s="1"/>
    </row>
    <row r="35" spans="1:15" x14ac:dyDescent="0.25">
      <c r="A35" s="10" t="s">
        <v>18</v>
      </c>
      <c r="B35" s="11" t="s">
        <v>21</v>
      </c>
      <c r="C35" s="12">
        <v>1080</v>
      </c>
      <c r="D35" s="12">
        <v>0</v>
      </c>
      <c r="E35" s="13">
        <f t="shared" ref="E35:E37" si="7">C35-D35</f>
        <v>1080</v>
      </c>
      <c r="F35" s="31"/>
      <c r="G35" t="s">
        <v>92</v>
      </c>
      <c r="K35" s="30"/>
      <c r="L35" s="1"/>
      <c r="O35" s="1"/>
    </row>
    <row r="36" spans="1:15" x14ac:dyDescent="0.25">
      <c r="A36" s="10" t="s">
        <v>53</v>
      </c>
      <c r="B36" s="22" t="s">
        <v>52</v>
      </c>
      <c r="C36" s="12">
        <v>200</v>
      </c>
      <c r="D36" s="12">
        <v>200</v>
      </c>
      <c r="E36" s="13">
        <f t="shared" si="7"/>
        <v>0</v>
      </c>
      <c r="F36" s="30"/>
      <c r="G36" t="s">
        <v>93</v>
      </c>
      <c r="K36" s="30"/>
      <c r="L36" s="1"/>
      <c r="O36" s="1"/>
    </row>
    <row r="37" spans="1:15" x14ac:dyDescent="0.25">
      <c r="A37" s="10"/>
      <c r="B37" s="22"/>
      <c r="C37" s="12"/>
      <c r="D37" s="12"/>
      <c r="E37" s="13">
        <f t="shared" si="7"/>
        <v>0</v>
      </c>
      <c r="F37" s="30"/>
      <c r="K37" s="30"/>
      <c r="L37" s="1"/>
      <c r="O37" s="1"/>
    </row>
    <row r="38" spans="1:15" s="2" customFormat="1" ht="15.75" thickBot="1" x14ac:dyDescent="0.3">
      <c r="A38" s="14"/>
      <c r="B38" s="8" t="s">
        <v>8</v>
      </c>
      <c r="C38" s="9">
        <f>SUM(C35:C37)</f>
        <v>1280</v>
      </c>
      <c r="D38" s="48">
        <f>SUM(D35:D37)</f>
        <v>200</v>
      </c>
      <c r="E38" s="15">
        <f>SUM(E35:E37)</f>
        <v>1080</v>
      </c>
      <c r="F38" s="31"/>
      <c r="G38"/>
      <c r="H38" s="1"/>
      <c r="I38" s="1"/>
      <c r="J38"/>
      <c r="K38" s="31"/>
      <c r="L38" s="3"/>
      <c r="M38" s="3"/>
      <c r="N38" s="3"/>
      <c r="O38" s="3"/>
    </row>
    <row r="39" spans="1:15" ht="15.75" thickTop="1" x14ac:dyDescent="0.25">
      <c r="A39" s="27"/>
      <c r="B39" s="27"/>
      <c r="C39" s="23"/>
      <c r="D39" s="23"/>
      <c r="E39" s="23"/>
      <c r="K39" s="30"/>
      <c r="L39" s="1"/>
      <c r="O39" s="1"/>
    </row>
    <row r="40" spans="1:15" x14ac:dyDescent="0.25">
      <c r="A40" s="4" t="s">
        <v>22</v>
      </c>
      <c r="B40" s="5"/>
      <c r="C40" s="6" t="s">
        <v>3</v>
      </c>
      <c r="D40" s="6" t="s">
        <v>4</v>
      </c>
      <c r="E40" s="7" t="s">
        <v>6</v>
      </c>
      <c r="K40" s="30"/>
      <c r="L40" s="1"/>
      <c r="O40" s="1"/>
    </row>
    <row r="41" spans="1:15" x14ac:dyDescent="0.25">
      <c r="A41" s="18" t="s">
        <v>34</v>
      </c>
      <c r="B41" s="19" t="s">
        <v>23</v>
      </c>
      <c r="C41" s="20">
        <v>900</v>
      </c>
      <c r="D41" s="38">
        <v>600</v>
      </c>
      <c r="E41" s="21">
        <f t="shared" ref="E41:E42" si="8">C41-D41</f>
        <v>300</v>
      </c>
      <c r="K41" s="30"/>
      <c r="L41" s="1"/>
      <c r="O41" s="1"/>
    </row>
    <row r="42" spans="1:15" s="2" customFormat="1" x14ac:dyDescent="0.25">
      <c r="A42" s="10" t="s">
        <v>90</v>
      </c>
      <c r="B42" s="11" t="s">
        <v>24</v>
      </c>
      <c r="C42" s="12">
        <v>1600</v>
      </c>
      <c r="D42" s="30">
        <v>0</v>
      </c>
      <c r="E42" s="13">
        <f t="shared" si="8"/>
        <v>1600</v>
      </c>
      <c r="F42" s="29"/>
      <c r="G42"/>
      <c r="H42" s="1"/>
      <c r="I42" s="1"/>
      <c r="J42"/>
      <c r="K42" s="31"/>
      <c r="L42" s="3"/>
      <c r="M42" s="3"/>
      <c r="N42" s="3"/>
      <c r="O42" s="3"/>
    </row>
    <row r="43" spans="1:15" ht="15.75" thickBot="1" x14ac:dyDescent="0.3">
      <c r="A43" s="14"/>
      <c r="B43" s="8" t="s">
        <v>8</v>
      </c>
      <c r="C43" s="9">
        <f>SUM(C41:C42)</f>
        <v>2500</v>
      </c>
      <c r="D43" s="48">
        <f t="shared" ref="D43:E43" si="9">SUM(D41:D42)</f>
        <v>600</v>
      </c>
      <c r="E43" s="15">
        <f t="shared" si="9"/>
        <v>1900</v>
      </c>
      <c r="F43" s="30"/>
      <c r="K43" s="30"/>
      <c r="L43" s="1"/>
      <c r="O43" s="1"/>
    </row>
    <row r="44" spans="1:15" ht="15.75" thickTop="1" x14ac:dyDescent="0.25">
      <c r="F44" s="31"/>
      <c r="K44" s="30"/>
      <c r="L44" s="1"/>
      <c r="O44" s="1"/>
    </row>
    <row r="45" spans="1:15" x14ac:dyDescent="0.25">
      <c r="A45" s="4" t="s">
        <v>25</v>
      </c>
      <c r="B45" s="5"/>
      <c r="C45" s="6" t="s">
        <v>3</v>
      </c>
      <c r="D45" s="6" t="s">
        <v>4</v>
      </c>
      <c r="E45" s="7" t="s">
        <v>6</v>
      </c>
      <c r="F45" s="33"/>
      <c r="K45" s="30"/>
      <c r="L45" s="1"/>
      <c r="O45" s="1"/>
    </row>
    <row r="46" spans="1:15" x14ac:dyDescent="0.25">
      <c r="A46" s="10"/>
      <c r="B46" s="11" t="s">
        <v>26</v>
      </c>
      <c r="C46" s="12">
        <v>550</v>
      </c>
      <c r="D46" s="12">
        <v>0</v>
      </c>
      <c r="E46" s="13">
        <f t="shared" ref="E46:E50" si="10">C46-D46</f>
        <v>550</v>
      </c>
      <c r="F46" s="29"/>
      <c r="K46" s="30"/>
      <c r="L46" s="1"/>
      <c r="O46" s="1"/>
    </row>
    <row r="47" spans="1:15" s="2" customFormat="1" x14ac:dyDescent="0.25">
      <c r="A47" s="10" t="s">
        <v>61</v>
      </c>
      <c r="B47" s="22" t="s">
        <v>26</v>
      </c>
      <c r="C47" s="12">
        <v>0</v>
      </c>
      <c r="D47" s="12">
        <v>26.68</v>
      </c>
      <c r="E47" s="13">
        <f>C47-D47</f>
        <v>-26.68</v>
      </c>
      <c r="F47" s="30"/>
      <c r="G47"/>
      <c r="H47" s="1"/>
      <c r="I47" s="1"/>
      <c r="J47"/>
      <c r="K47" s="31"/>
      <c r="L47" s="3"/>
      <c r="M47" s="3"/>
      <c r="N47" s="3"/>
      <c r="O47" s="3"/>
    </row>
    <row r="48" spans="1:15" x14ac:dyDescent="0.25">
      <c r="A48" s="10" t="s">
        <v>62</v>
      </c>
      <c r="B48" s="22" t="s">
        <v>62</v>
      </c>
      <c r="C48" s="12">
        <v>0</v>
      </c>
      <c r="D48" s="12">
        <v>21.95</v>
      </c>
      <c r="E48" s="13">
        <f>C48-D48</f>
        <v>-21.95</v>
      </c>
      <c r="F48" s="30"/>
      <c r="K48" s="30"/>
      <c r="L48" s="1"/>
      <c r="O48" s="1"/>
    </row>
    <row r="49" spans="1:15" x14ac:dyDescent="0.25">
      <c r="A49" s="10"/>
      <c r="B49" s="22" t="s">
        <v>56</v>
      </c>
      <c r="C49" s="12">
        <v>0</v>
      </c>
      <c r="D49" s="12">
        <v>129.76</v>
      </c>
      <c r="E49" s="13">
        <f t="shared" si="10"/>
        <v>-129.76</v>
      </c>
      <c r="F49" s="30"/>
      <c r="K49" s="30"/>
      <c r="L49" s="1"/>
      <c r="O49" s="1"/>
    </row>
    <row r="50" spans="1:15" x14ac:dyDescent="0.25">
      <c r="A50" s="10"/>
      <c r="B50" s="11" t="s">
        <v>69</v>
      </c>
      <c r="C50" s="12">
        <v>0</v>
      </c>
      <c r="D50" s="30">
        <v>232.54</v>
      </c>
      <c r="E50" s="13">
        <f t="shared" si="10"/>
        <v>-232.54</v>
      </c>
      <c r="F50" s="30"/>
      <c r="K50" s="30"/>
      <c r="L50" s="1"/>
      <c r="O50" s="1"/>
    </row>
    <row r="51" spans="1:15" s="2" customFormat="1" ht="15.75" thickBot="1" x14ac:dyDescent="0.3">
      <c r="A51" s="14"/>
      <c r="B51" s="8" t="s">
        <v>8</v>
      </c>
      <c r="C51" s="9">
        <f>SUM(C46:C50)</f>
        <v>550</v>
      </c>
      <c r="D51" s="48">
        <f>SUM(D46:D50)</f>
        <v>410.92999999999995</v>
      </c>
      <c r="E51" s="15">
        <f>SUM(E46:E50)</f>
        <v>139.07000000000008</v>
      </c>
      <c r="F51" s="31"/>
      <c r="G51"/>
      <c r="H51" s="1"/>
      <c r="I51" s="1"/>
      <c r="J51"/>
      <c r="K51" s="31"/>
      <c r="L51" s="3"/>
      <c r="M51" s="3"/>
      <c r="N51" s="3"/>
      <c r="O51" s="3"/>
    </row>
    <row r="52" spans="1:15" s="2" customFormat="1" ht="15.75" thickTop="1" x14ac:dyDescent="0.25">
      <c r="A52" s="27"/>
      <c r="B52" s="27"/>
      <c r="C52" s="23"/>
      <c r="D52" s="23"/>
      <c r="E52" s="23"/>
      <c r="F52" s="33"/>
      <c r="G52"/>
      <c r="H52" s="1"/>
      <c r="I52" s="1"/>
      <c r="J52"/>
      <c r="K52" s="31"/>
      <c r="L52" s="3"/>
      <c r="M52" s="3"/>
      <c r="N52" s="3"/>
      <c r="O52" s="3"/>
    </row>
    <row r="53" spans="1:15" x14ac:dyDescent="0.25">
      <c r="A53" s="4" t="s">
        <v>27</v>
      </c>
      <c r="B53" s="5"/>
      <c r="C53" s="6" t="s">
        <v>3</v>
      </c>
      <c r="D53" s="6" t="s">
        <v>4</v>
      </c>
      <c r="E53" s="7" t="s">
        <v>6</v>
      </c>
      <c r="F53" s="29"/>
      <c r="K53" s="29"/>
      <c r="L53" s="1"/>
      <c r="O53" s="1"/>
    </row>
    <row r="54" spans="1:15" x14ac:dyDescent="0.25">
      <c r="A54" s="10" t="s">
        <v>28</v>
      </c>
      <c r="B54" s="11"/>
      <c r="C54" s="12">
        <v>924</v>
      </c>
      <c r="D54" s="12">
        <v>0</v>
      </c>
      <c r="E54" s="13">
        <f t="shared" ref="E54:E59" si="11">C54-D54</f>
        <v>924</v>
      </c>
      <c r="F54" s="30"/>
      <c r="K54" s="30"/>
      <c r="L54" s="1"/>
    </row>
    <row r="55" spans="1:15" x14ac:dyDescent="0.25">
      <c r="A55" s="10" t="s">
        <v>37</v>
      </c>
      <c r="B55" s="11"/>
      <c r="C55" s="12">
        <v>900</v>
      </c>
      <c r="D55" s="12">
        <v>0</v>
      </c>
      <c r="E55" s="13">
        <f t="shared" si="11"/>
        <v>900</v>
      </c>
      <c r="F55" s="30"/>
      <c r="J55" s="11"/>
      <c r="K55" s="30"/>
      <c r="L55" s="12"/>
    </row>
    <row r="56" spans="1:15" x14ac:dyDescent="0.25">
      <c r="A56" s="10" t="s">
        <v>29</v>
      </c>
      <c r="B56" s="11"/>
      <c r="C56" s="12">
        <v>700</v>
      </c>
      <c r="D56" s="12">
        <v>0</v>
      </c>
      <c r="E56" s="13">
        <f t="shared" si="11"/>
        <v>700</v>
      </c>
      <c r="F56" s="30"/>
      <c r="J56" s="11"/>
      <c r="K56" s="30"/>
      <c r="L56" s="1"/>
    </row>
    <row r="57" spans="1:15" x14ac:dyDescent="0.25">
      <c r="A57" s="10" t="s">
        <v>60</v>
      </c>
      <c r="B57" s="11"/>
      <c r="C57" s="12">
        <v>0</v>
      </c>
      <c r="D57" s="12">
        <v>937.5</v>
      </c>
      <c r="E57" s="13">
        <f>C57-D57</f>
        <v>-937.5</v>
      </c>
      <c r="F57" s="30"/>
      <c r="K57" s="30"/>
      <c r="L57" s="1"/>
    </row>
    <row r="58" spans="1:15" s="2" customFormat="1" x14ac:dyDescent="0.25">
      <c r="A58" s="10" t="s">
        <v>30</v>
      </c>
      <c r="B58" s="11"/>
      <c r="C58" s="12">
        <v>270</v>
      </c>
      <c r="D58" s="12">
        <v>0</v>
      </c>
      <c r="E58" s="13">
        <f t="shared" si="11"/>
        <v>270</v>
      </c>
      <c r="F58" s="30"/>
      <c r="G58"/>
      <c r="H58" s="1"/>
      <c r="I58" s="1"/>
      <c r="J58"/>
      <c r="K58" s="31"/>
      <c r="L58" s="3"/>
      <c r="M58" s="3"/>
      <c r="N58" s="3"/>
      <c r="O58" s="3"/>
    </row>
    <row r="59" spans="1:15" s="2" customFormat="1" x14ac:dyDescent="0.25">
      <c r="A59" s="10" t="s">
        <v>31</v>
      </c>
      <c r="B59" s="11"/>
      <c r="C59" s="12">
        <v>250</v>
      </c>
      <c r="D59" s="12">
        <v>0</v>
      </c>
      <c r="E59" s="13">
        <f t="shared" si="11"/>
        <v>250</v>
      </c>
      <c r="F59" s="30"/>
      <c r="G59"/>
      <c r="H59" s="1"/>
      <c r="I59" s="1"/>
      <c r="J59"/>
      <c r="K59" s="31"/>
      <c r="L59" s="23"/>
      <c r="M59" s="3"/>
      <c r="N59" s="3"/>
      <c r="O59" s="3"/>
    </row>
    <row r="60" spans="1:15" ht="15.75" thickBot="1" x14ac:dyDescent="0.3">
      <c r="A60" s="14"/>
      <c r="B60" s="8" t="s">
        <v>8</v>
      </c>
      <c r="C60" s="9">
        <f>SUM(C54:C59)</f>
        <v>3044</v>
      </c>
      <c r="D60" s="48">
        <f>SUM(D54:D59)</f>
        <v>937.5</v>
      </c>
      <c r="E60" s="15">
        <f>SUM(E54:E59)</f>
        <v>2106.5</v>
      </c>
      <c r="F60" s="31"/>
      <c r="K60" s="30"/>
      <c r="L60" s="12"/>
    </row>
    <row r="61" spans="1:15" ht="16.5" thickTop="1" thickBot="1" x14ac:dyDescent="0.3">
      <c r="A61" s="27"/>
      <c r="B61" s="27"/>
      <c r="C61" s="23"/>
      <c r="D61" s="23"/>
      <c r="E61" s="23"/>
      <c r="K61" s="30"/>
    </row>
    <row r="62" spans="1:15" ht="15.75" thickBot="1" x14ac:dyDescent="0.3">
      <c r="A62" s="27"/>
      <c r="B62" s="35" t="s">
        <v>88</v>
      </c>
      <c r="C62" s="36">
        <f>C60+C51+C43+C38+C32+C23+C8</f>
        <v>36044</v>
      </c>
      <c r="D62" s="49">
        <f>D60+D51+D43+D38+D32+D23+D8</f>
        <v>17535</v>
      </c>
      <c r="E62" s="37">
        <f>E60+E51+E43+E38+E32+E23+E8</f>
        <v>19714.32</v>
      </c>
      <c r="F62" s="30"/>
      <c r="K62" s="30"/>
    </row>
    <row r="63" spans="1:15" x14ac:dyDescent="0.25">
      <c r="A63" s="50"/>
      <c r="B63" s="50"/>
      <c r="C63" s="31"/>
      <c r="D63" s="31"/>
      <c r="E63" s="31"/>
      <c r="F63" s="30"/>
      <c r="K63" s="30"/>
    </row>
    <row r="64" spans="1:15" x14ac:dyDescent="0.25">
      <c r="A64" s="46"/>
      <c r="B64" s="46"/>
      <c r="C64" s="47"/>
      <c r="D64" s="47"/>
      <c r="E64" s="47"/>
      <c r="F64" s="30"/>
      <c r="K64" s="30"/>
    </row>
    <row r="65" spans="1:11" x14ac:dyDescent="0.25">
      <c r="A65" s="46"/>
      <c r="B65" s="46"/>
      <c r="C65" s="47"/>
      <c r="D65" s="47"/>
      <c r="E65" s="47"/>
      <c r="F65" s="30"/>
      <c r="K65" s="30"/>
    </row>
    <row r="66" spans="1:11" x14ac:dyDescent="0.25">
      <c r="A66" s="50"/>
      <c r="B66" s="50"/>
      <c r="C66" s="31"/>
      <c r="D66" s="31"/>
      <c r="E66" s="31"/>
      <c r="F66" s="30"/>
      <c r="K66" s="30"/>
    </row>
    <row r="67" spans="1:11" x14ac:dyDescent="0.25">
      <c r="A67" s="50" t="s">
        <v>89</v>
      </c>
      <c r="B67" s="50"/>
      <c r="C67" s="31"/>
      <c r="D67" s="31"/>
      <c r="E67" s="31"/>
      <c r="F67" s="30"/>
      <c r="K67" s="30"/>
    </row>
    <row r="68" spans="1:11" x14ac:dyDescent="0.25">
      <c r="A68" s="27"/>
      <c r="B68" s="27"/>
      <c r="C68" s="23"/>
      <c r="D68" s="23"/>
      <c r="E68" s="23"/>
      <c r="F68" s="31"/>
      <c r="K68" s="22"/>
    </row>
    <row r="69" spans="1:11" x14ac:dyDescent="0.25">
      <c r="A69" s="4" t="s">
        <v>57</v>
      </c>
      <c r="B69" s="5"/>
      <c r="C69" s="6" t="s">
        <v>3</v>
      </c>
      <c r="D69" s="6" t="s">
        <v>4</v>
      </c>
      <c r="E69" s="7" t="s">
        <v>6</v>
      </c>
      <c r="K69" s="22"/>
    </row>
    <row r="70" spans="1:11" s="2" customFormat="1" x14ac:dyDescent="0.25">
      <c r="A70" s="10" t="s">
        <v>43</v>
      </c>
      <c r="B70" s="11" t="s">
        <v>72</v>
      </c>
      <c r="C70" s="12">
        <v>0</v>
      </c>
      <c r="D70" s="12">
        <v>407.77</v>
      </c>
      <c r="E70" s="13">
        <f t="shared" ref="E70:E74" si="12">C70-D70</f>
        <v>-407.77</v>
      </c>
      <c r="F70" s="33"/>
      <c r="G70"/>
      <c r="H70" s="1"/>
      <c r="I70" s="1"/>
      <c r="J70"/>
      <c r="K70" s="31"/>
    </row>
    <row r="71" spans="1:11" x14ac:dyDescent="0.25">
      <c r="A71" s="10" t="s">
        <v>43</v>
      </c>
      <c r="B71" s="11" t="s">
        <v>73</v>
      </c>
      <c r="C71" s="12">
        <v>0</v>
      </c>
      <c r="D71" s="12">
        <v>93.05</v>
      </c>
      <c r="E71" s="13">
        <f>C71-D71</f>
        <v>-93.05</v>
      </c>
      <c r="K71" s="22"/>
    </row>
    <row r="72" spans="1:11" x14ac:dyDescent="0.25">
      <c r="A72" s="10" t="s">
        <v>43</v>
      </c>
      <c r="B72" s="22" t="s">
        <v>80</v>
      </c>
      <c r="C72" s="12">
        <v>0</v>
      </c>
      <c r="D72" s="12">
        <v>728.85</v>
      </c>
      <c r="E72" s="13">
        <f t="shared" si="12"/>
        <v>-728.85</v>
      </c>
      <c r="K72" s="22"/>
    </row>
    <row r="73" spans="1:11" x14ac:dyDescent="0.25">
      <c r="A73" s="10" t="s">
        <v>43</v>
      </c>
      <c r="B73" s="11" t="s">
        <v>1</v>
      </c>
      <c r="C73" s="12">
        <v>0</v>
      </c>
      <c r="D73" s="12">
        <v>103.5</v>
      </c>
      <c r="E73" s="13">
        <f t="shared" si="12"/>
        <v>-103.5</v>
      </c>
      <c r="K73" s="22"/>
    </row>
    <row r="74" spans="1:11" x14ac:dyDescent="0.25">
      <c r="A74" s="10" t="s">
        <v>43</v>
      </c>
      <c r="B74" s="11" t="s">
        <v>2</v>
      </c>
      <c r="C74" s="12">
        <v>0</v>
      </c>
      <c r="D74" s="12">
        <v>0</v>
      </c>
      <c r="E74" s="13">
        <f t="shared" si="12"/>
        <v>0</v>
      </c>
      <c r="K74" s="22"/>
    </row>
    <row r="75" spans="1:11" ht="15.75" thickBot="1" x14ac:dyDescent="0.3">
      <c r="A75" s="14"/>
      <c r="B75" s="8" t="s">
        <v>8</v>
      </c>
      <c r="C75" s="9">
        <f>SUM(C70:C74)</f>
        <v>0</v>
      </c>
      <c r="D75" s="9">
        <f>SUM(D70:D74)</f>
        <v>1333.17</v>
      </c>
      <c r="E75" s="15">
        <f>SUM(E70:E74)</f>
        <v>-1333.17</v>
      </c>
      <c r="K75" s="22"/>
    </row>
    <row r="76" spans="1:11" ht="15.75" thickTop="1" x14ac:dyDescent="0.25">
      <c r="A76" s="27"/>
      <c r="B76" s="27"/>
      <c r="C76" s="23"/>
      <c r="D76" s="23"/>
      <c r="E76" s="23"/>
      <c r="K76" s="22"/>
    </row>
    <row r="77" spans="1:11" x14ac:dyDescent="0.25">
      <c r="A77" s="4" t="s">
        <v>78</v>
      </c>
      <c r="B77" s="5"/>
      <c r="C77" s="6" t="s">
        <v>3</v>
      </c>
      <c r="D77" s="6" t="s">
        <v>4</v>
      </c>
      <c r="E77" s="7" t="s">
        <v>6</v>
      </c>
      <c r="K77" s="22"/>
    </row>
    <row r="78" spans="1:11" x14ac:dyDescent="0.25">
      <c r="A78" s="10" t="s">
        <v>81</v>
      </c>
      <c r="B78" s="11" t="s">
        <v>80</v>
      </c>
      <c r="C78" s="12">
        <v>0</v>
      </c>
      <c r="D78" s="12">
        <v>291.54000000000002</v>
      </c>
      <c r="E78" s="13">
        <f t="shared" ref="E78" si="13">C78-D78</f>
        <v>-291.54000000000002</v>
      </c>
      <c r="K78" s="22"/>
    </row>
    <row r="79" spans="1:11" s="2" customFormat="1" x14ac:dyDescent="0.25">
      <c r="A79" s="10" t="s">
        <v>79</v>
      </c>
      <c r="B79" s="22" t="s">
        <v>80</v>
      </c>
      <c r="C79" s="12">
        <v>0</v>
      </c>
      <c r="D79" s="12">
        <v>291.54000000000002</v>
      </c>
      <c r="E79" s="13">
        <f t="shared" ref="E79:E80" si="14">C79-D79</f>
        <v>-291.54000000000002</v>
      </c>
      <c r="F79" s="32"/>
      <c r="G79"/>
      <c r="H79" s="1"/>
      <c r="I79" s="1"/>
      <c r="J79"/>
      <c r="K79" s="31"/>
    </row>
    <row r="80" spans="1:11" x14ac:dyDescent="0.25">
      <c r="A80" s="10" t="s">
        <v>79</v>
      </c>
      <c r="B80" s="11" t="s">
        <v>2</v>
      </c>
      <c r="C80" s="12">
        <v>0</v>
      </c>
      <c r="D80" s="12">
        <v>0</v>
      </c>
      <c r="E80" s="13">
        <f t="shared" si="14"/>
        <v>0</v>
      </c>
    </row>
    <row r="81" spans="1:14" s="2" customFormat="1" ht="15.75" thickBot="1" x14ac:dyDescent="0.3">
      <c r="A81" s="14"/>
      <c r="B81" s="8" t="s">
        <v>8</v>
      </c>
      <c r="C81" s="9">
        <f>SUM(C78:C80)</f>
        <v>0</v>
      </c>
      <c r="D81" s="9">
        <f>SUM(D78:D80)</f>
        <v>583.08000000000004</v>
      </c>
      <c r="E81" s="15">
        <f>SUM(E78:E80)</f>
        <v>-583.08000000000004</v>
      </c>
      <c r="F81" s="32"/>
      <c r="G81"/>
      <c r="H81" s="1"/>
      <c r="I81" s="1"/>
      <c r="J81"/>
      <c r="K81" s="33"/>
    </row>
    <row r="82" spans="1:14" ht="15.75" thickTop="1" x14ac:dyDescent="0.25">
      <c r="A82" s="27"/>
      <c r="B82" s="27"/>
      <c r="C82" s="23"/>
      <c r="D82" s="23"/>
      <c r="E82" s="23"/>
    </row>
    <row r="83" spans="1:14" x14ac:dyDescent="0.25">
      <c r="A83" s="4" t="s">
        <v>82</v>
      </c>
      <c r="B83" s="5"/>
      <c r="C83" s="6" t="s">
        <v>3</v>
      </c>
      <c r="D83" s="6" t="s">
        <v>4</v>
      </c>
      <c r="E83" s="7" t="s">
        <v>6</v>
      </c>
    </row>
    <row r="84" spans="1:14" x14ac:dyDescent="0.25">
      <c r="A84" s="10" t="s">
        <v>83</v>
      </c>
      <c r="B84" s="11" t="s">
        <v>80</v>
      </c>
      <c r="C84" s="12">
        <v>0</v>
      </c>
      <c r="D84" s="12">
        <v>437.31</v>
      </c>
      <c r="E84" s="13">
        <f t="shared" ref="E84:E85" si="15">C84-D84</f>
        <v>-437.31</v>
      </c>
    </row>
    <row r="85" spans="1:14" x14ac:dyDescent="0.25">
      <c r="A85" s="10" t="s">
        <v>83</v>
      </c>
      <c r="B85" s="11" t="s">
        <v>2</v>
      </c>
      <c r="C85" s="12">
        <v>0</v>
      </c>
      <c r="D85" s="12">
        <v>0</v>
      </c>
      <c r="E85" s="13">
        <f t="shared" si="15"/>
        <v>0</v>
      </c>
    </row>
    <row r="86" spans="1:14" ht="15.75" thickBot="1" x14ac:dyDescent="0.3">
      <c r="A86" s="14"/>
      <c r="B86" s="8" t="s">
        <v>8</v>
      </c>
      <c r="C86" s="9">
        <f>SUM(C84:C85)</f>
        <v>0</v>
      </c>
      <c r="D86" s="9">
        <f>SUM(D84:D85)</f>
        <v>437.31</v>
      </c>
      <c r="E86" s="15">
        <f>SUM(E84:E85)</f>
        <v>-437.31</v>
      </c>
    </row>
    <row r="87" spans="1:14" ht="15.75" thickTop="1" x14ac:dyDescent="0.25">
      <c r="A87" s="27"/>
      <c r="B87" s="27"/>
      <c r="C87" s="23"/>
      <c r="D87" s="23"/>
      <c r="E87" s="23"/>
    </row>
    <row r="89" spans="1:14" x14ac:dyDescent="0.25">
      <c r="A89" s="32"/>
      <c r="E89"/>
      <c r="F89" s="34"/>
      <c r="K89"/>
      <c r="M89"/>
      <c r="N89"/>
    </row>
  </sheetData>
  <phoneticPr fontId="3" type="noConversion"/>
  <pageMargins left="0.7" right="0.7" top="0.75" bottom="0.75" header="0.3" footer="0.3"/>
  <pageSetup scale="89" orientation="portrait" r:id="rId1"/>
  <headerFooter>
    <oddHeader>&amp;C&amp;"-,Bold"&amp;12 2016/2017 Sonified Sustainability Festival_x000D_Financial Report</oddHeader>
  </headerFooter>
  <colBreaks count="2" manualBreakCount="2">
    <brk id="6" max="1048575" man="1"/>
    <brk id="11" max="1048575" man="1"/>
  </colBreaks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08281C04845448BB7FBA6A1B41A74C" ma:contentTypeVersion="16" ma:contentTypeDescription="Create a new document." ma:contentTypeScope="" ma:versionID="ae6b86c258ca19772aeb545b086c9205">
  <xsd:schema xmlns:xsd="http://www.w3.org/2001/XMLSchema" xmlns:xs="http://www.w3.org/2001/XMLSchema" xmlns:p="http://schemas.microsoft.com/office/2006/metadata/properties" xmlns:ns2="3a4e9902-0fe0-4fc0-bc3e-2f7ee15b302c" xmlns:ns3="601c975d-f7cf-469f-bc86-88adfdad3821" targetNamespace="http://schemas.microsoft.com/office/2006/metadata/properties" ma:root="true" ma:fieldsID="fd59297a06c8f3897030084a2eae6ad3" ns2:_="" ns3:_="">
    <xsd:import namespace="3a4e9902-0fe0-4fc0-bc3e-2f7ee15b302c"/>
    <xsd:import namespace="601c975d-f7cf-469f-bc86-88adfdad3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e9902-0fe0-4fc0-bc3e-2f7ee15b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76e6ad8-52fe-412f-a0b9-03ea580b6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c975d-f7cf-469f-bc86-88adfdad3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4e9902-0fe0-4fc0-bc3e-2f7ee15b3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A143EA-4ED5-4806-A606-06220672FB9B}"/>
</file>

<file path=customXml/itemProps2.xml><?xml version="1.0" encoding="utf-8"?>
<ds:datastoreItem xmlns:ds="http://schemas.openxmlformats.org/officeDocument/2006/customXml" ds:itemID="{C1C5A878-4DB2-473C-A46D-AA738FB78B92}"/>
</file>

<file path=customXml/itemProps3.xml><?xml version="1.0" encoding="utf-8"?>
<ds:datastoreItem xmlns:ds="http://schemas.openxmlformats.org/officeDocument/2006/customXml" ds:itemID="{32A0C59D-EA00-4E48-B40B-E6F7917646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College of Fine and Applied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Cynthia Cae</dc:creator>
  <cp:lastModifiedBy>Finkelman, Jason</cp:lastModifiedBy>
  <cp:lastPrinted>2017-01-09T21:44:08Z</cp:lastPrinted>
  <dcterms:created xsi:type="dcterms:W3CDTF">2017-01-09T17:10:00Z</dcterms:created>
  <dcterms:modified xsi:type="dcterms:W3CDTF">2017-08-25T13:45:50Z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0x0101003008281C04845448BB7FBA6A1B41A74C</vt:lpwstr>
  </property>
</Properties>
</file>